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arisalu\Documents\ÜPPseadus ja määrused\2.2_Tööstuste invest\"/>
    </mc:Choice>
  </mc:AlternateContent>
  <xr:revisionPtr revIDLastSave="0" documentId="13_ncr:9_{26BD8D22-B04B-4B8D-94CA-AD4D78C5B0AF}" xr6:coauthVersionLast="47" xr6:coauthVersionMax="47" xr10:uidLastSave="{00000000-0000-0000-0000-000000000000}"/>
  <bookViews>
    <workbookView xWindow="-110" yWindow="-110" windowWidth="19420" windowHeight="11620" xr2:uid="{BFBCC015-94DE-493E-9E76-4AD47F9C1524}"/>
  </bookViews>
  <sheets>
    <sheet name="Jätkusuutlikkuse mudel" sheetId="8" r:id="rId1"/>
    <sheet name="FIE jätkusuutlikkuse mudel" sheetId="9" r:id="rId2"/>
    <sheet name="Sheet1" sheetId="16" state="hidden" r:id="rId3"/>
  </sheets>
  <definedNames>
    <definedName name="Selgitus_FIE_1">Sheet1!$H$16</definedName>
    <definedName name="Selgitus_FIE_2">Sheet1!$H$37</definedName>
    <definedName name="Selgitus_FIE1">Sheet1!$H$16</definedName>
    <definedName name="Selgitus_FIE2">Sheet1!$H$37</definedName>
    <definedName name="Selgitus1">'Jätkusuutlikkuse mudel'!#REF!</definedName>
    <definedName name="Selgitus2">'Jätkusuutlikkuse mudel'!#REF!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6" l="1"/>
  <c r="F53" i="16"/>
  <c r="F54" i="16"/>
  <c r="D60" i="16"/>
  <c r="F55" i="16"/>
  <c r="F56" i="16"/>
  <c r="D73" i="16"/>
  <c r="E73" i="16"/>
  <c r="F73" i="16"/>
  <c r="G73" i="16"/>
  <c r="H73" i="16"/>
  <c r="D83" i="16"/>
  <c r="D27" i="8"/>
  <c r="E74" i="16"/>
  <c r="F74" i="16"/>
  <c r="G74" i="16"/>
  <c r="H74" i="16"/>
  <c r="E75" i="16"/>
  <c r="H75" i="16"/>
  <c r="F75" i="16"/>
  <c r="G75" i="16"/>
  <c r="D76" i="16"/>
  <c r="E76" i="16"/>
  <c r="F76" i="16"/>
  <c r="G76" i="16"/>
  <c r="H76" i="16"/>
  <c r="D77" i="16"/>
  <c r="E77" i="16"/>
  <c r="F77" i="16"/>
  <c r="G77" i="16"/>
  <c r="H77" i="16"/>
  <c r="D78" i="16"/>
  <c r="H78" i="16"/>
  <c r="E78" i="16"/>
  <c r="F78" i="16"/>
  <c r="G78" i="16"/>
  <c r="D79" i="16"/>
  <c r="E79" i="16"/>
  <c r="F79" i="16"/>
  <c r="G79" i="16"/>
  <c r="H79" i="16"/>
  <c r="D80" i="16"/>
  <c r="E80" i="16"/>
  <c r="F80" i="16"/>
  <c r="H80" i="16"/>
  <c r="G80" i="16"/>
  <c r="D81" i="16"/>
  <c r="E81" i="16"/>
  <c r="F81" i="16"/>
  <c r="G81" i="16"/>
  <c r="H81" i="16"/>
  <c r="F35" i="16"/>
  <c r="E35" i="16"/>
  <c r="G35" i="16"/>
  <c r="D35" i="16"/>
  <c r="C35" i="16"/>
  <c r="F34" i="16"/>
  <c r="E34" i="16"/>
  <c r="G34" i="16"/>
  <c r="D34" i="16"/>
  <c r="C34" i="16"/>
  <c r="F30" i="16"/>
  <c r="E30" i="16"/>
  <c r="D30" i="16"/>
  <c r="C30" i="16"/>
  <c r="F29" i="16"/>
  <c r="E29" i="16"/>
  <c r="G29" i="16"/>
  <c r="D29" i="16"/>
  <c r="F28" i="16"/>
  <c r="E28" i="16"/>
  <c r="G28" i="16"/>
  <c r="D28" i="16"/>
  <c r="E10" i="16"/>
  <c r="E8" i="16"/>
  <c r="G30" i="16"/>
  <c r="H21" i="9"/>
  <c r="H18" i="8"/>
  <c r="E17" i="9"/>
  <c r="F17" i="9"/>
  <c r="E32" i="16"/>
  <c r="G17" i="9"/>
  <c r="F32" i="16"/>
  <c r="G18" i="9"/>
  <c r="D17" i="9"/>
  <c r="D18" i="9"/>
  <c r="C33" i="16"/>
  <c r="E12" i="9"/>
  <c r="D27" i="16"/>
  <c r="F12" i="9"/>
  <c r="F19" i="9"/>
  <c r="F18" i="9"/>
  <c r="G12" i="9"/>
  <c r="F27" i="16"/>
  <c r="G27" i="16"/>
  <c r="D12" i="9"/>
  <c r="D19" i="9"/>
  <c r="C27" i="16"/>
  <c r="G19" i="9"/>
  <c r="F31" i="16"/>
  <c r="G31" i="16"/>
  <c r="E19" i="9"/>
  <c r="E18" i="9"/>
  <c r="D33" i="16"/>
  <c r="D31" i="16"/>
  <c r="E6" i="16"/>
  <c r="E31" i="16"/>
  <c r="C31" i="16"/>
  <c r="C32" i="16"/>
  <c r="E9" i="16"/>
  <c r="E27" i="16"/>
  <c r="D62" i="16"/>
  <c r="D25" i="8"/>
  <c r="D23" i="8"/>
  <c r="D32" i="16"/>
  <c r="G32" i="16"/>
  <c r="C37" i="16"/>
  <c r="D30" i="9"/>
  <c r="E33" i="16"/>
  <c r="F33" i="16"/>
  <c r="G33" i="16"/>
  <c r="E7" i="16"/>
  <c r="C14" i="16"/>
  <c r="C16" i="16"/>
  <c r="D28" i="9"/>
  <c r="D26" i="9"/>
</calcChain>
</file>

<file path=xl/sharedStrings.xml><?xml version="1.0" encoding="utf-8"?>
<sst xmlns="http://schemas.openxmlformats.org/spreadsheetml/2006/main" count="185" uniqueCount="112">
  <si>
    <t>Finantsnäitaja</t>
  </si>
  <si>
    <t>Varud</t>
  </si>
  <si>
    <t>Käibevara</t>
  </si>
  <si>
    <t>Lühiajalised kohustused</t>
  </si>
  <si>
    <t>Nõuded ja ettemaksed</t>
  </si>
  <si>
    <t>Kohustused kokku</t>
  </si>
  <si>
    <t>Bilansimaht</t>
  </si>
  <si>
    <t>Müügitulu</t>
  </si>
  <si>
    <t>Kaubad, toore, materjal, teenused / Müüdud toodangu (kaupade, teenuste) kulu</t>
  </si>
  <si>
    <t>Päevade arv perioodis</t>
  </si>
  <si>
    <t>Eelnev majandusaasta -2</t>
  </si>
  <si>
    <t>Eelnev majandusaasta</t>
  </si>
  <si>
    <t>Eelnev majandusaasta -1</t>
  </si>
  <si>
    <t>Mudeli suhtarv</t>
  </si>
  <si>
    <t>Näitaja allikas</t>
  </si>
  <si>
    <t>BILANSS</t>
  </si>
  <si>
    <t>KASUMI-ARUANNE</t>
  </si>
  <si>
    <t>N/A</t>
  </si>
  <si>
    <t>Näitaja liik</t>
  </si>
  <si>
    <t>Likviidsus</t>
  </si>
  <si>
    <t>Majanduslik aktiivsus</t>
  </si>
  <si>
    <t>Pikaajaline maksevõime</t>
  </si>
  <si>
    <t>Omakapital / Netovara</t>
  </si>
  <si>
    <t>Kasumlikkus</t>
  </si>
  <si>
    <t>Puhaskasum (-kahjum)</t>
  </si>
  <si>
    <t>Ärikasum (-kahjum)</t>
  </si>
  <si>
    <t>Baas</t>
  </si>
  <si>
    <t>Regressiooni-mudel</t>
  </si>
  <si>
    <t>Näitaja koefitsient</t>
  </si>
  <si>
    <t>Pankrotiohus olemise piir:</t>
  </si>
  <si>
    <t>Ühingu majandusliku jätkusuutlikkuse hinnang kahe järgneva majandusaasta perspektiivis</t>
  </si>
  <si>
    <t>Selgitused / Kommentaarid</t>
  </si>
  <si>
    <t>&lt;= Sisesta väärtus ühingu bilansist realt "Nõuded ja ettemaksed" / "Nõuded ja ettemaksed kokku"</t>
  </si>
  <si>
    <t>&lt;= Sisesta väärtus ühingu bilansist realt "Varud" / "Varud kokku"</t>
  </si>
  <si>
    <t>&lt;= Sisesta väärtus ühingu bilansist realt "Käibevara" / "Käibevara kokku"</t>
  </si>
  <si>
    <t>&lt;= Sisesta väärtus ühingu bilansist realt "Omakapital" / "Netovara kokku"</t>
  </si>
  <si>
    <t>&lt;= Sisesta väärtus ühingu bilansist realt "Aktiva kokku" / "Passiva kokku" / "Varad kokku"</t>
  </si>
  <si>
    <t>&lt;= Sisesta väärtus ühingu kasumiaruande / tulemiaruande realt "Müügitulu" / "Netokäive"</t>
  </si>
  <si>
    <t>&lt;= Sisesta väärtus ühingu kasumiaruande realt "Ärikasum" / "Ärikahjum" (Ärikahjum sisestada "-" märgiga)</t>
  </si>
  <si>
    <t>&lt;= Sisesta väärtus ühingu kasumiaruande realt "Aruandeaasta puhaskasum (-kahjum)" (Puhaskahjum sisestada "-" märgiga)</t>
  </si>
  <si>
    <t>&lt;= Päevade arv ühingu majandusaasta algusest viimase aruande päevani.</t>
  </si>
  <si>
    <t>Hinnang ühingu ajaloolisele finantseisu paranemisele/halvenemisele</t>
  </si>
  <si>
    <t>Ühingu ajalooline finantsseisund:</t>
  </si>
  <si>
    <t>Väärtus ajas paranenud?</t>
  </si>
  <si>
    <t>Ühingu jätkusuutlikkuse koondhinnang:</t>
  </si>
  <si>
    <t>Ühingu jätkusuutlikkuse koondtulemus:</t>
  </si>
  <si>
    <t xml:space="preserve">&lt;= Koefitsient on leitud regressioonanalüüsiga. </t>
  </si>
  <si>
    <t>Põhivara</t>
  </si>
  <si>
    <t>Võlakordaja</t>
  </si>
  <si>
    <t>Kreditoorse võlgnevuse välde</t>
  </si>
  <si>
    <t>Mudeli konstant</t>
  </si>
  <si>
    <t xml:space="preserve">&lt;= Konstant on leitud regressioonanalüüsiga. </t>
  </si>
  <si>
    <t>Puhaskasumi rentaablus</t>
  </si>
  <si>
    <t>Maksevõime kordaja</t>
  </si>
  <si>
    <t>Raha tsükkel</t>
  </si>
  <si>
    <t>Kreditoorse võlgnevuse kordaja</t>
  </si>
  <si>
    <t>Varade rentaablus</t>
  </si>
  <si>
    <t>Ärikasumi rentaablus</t>
  </si>
  <si>
    <t>Ärikasumi ja Varade mahu suhe</t>
  </si>
  <si>
    <t>Raha</t>
  </si>
  <si>
    <t>&lt;= Põhivara jääkväärtuses majandusperioodi lõpul.</t>
  </si>
  <si>
    <t>&lt;= Kohustused majandusperioodi lõpul tähtajaga alla ühe aasta.</t>
  </si>
  <si>
    <t>Pikaajalised kohustused</t>
  </si>
  <si>
    <t>&lt;= Raha + Nõuded ja ettemaksed + Varud</t>
  </si>
  <si>
    <t>&lt;= Lühiajalised kohustused + Pikaajalised kohustused</t>
  </si>
  <si>
    <t>&lt;= Bilansimaht - Kohustused kokku</t>
  </si>
  <si>
    <t>&lt;= Käibevara + Põhivara</t>
  </si>
  <si>
    <t>Isiku jätkusuutlikkuse koondhinnang:</t>
  </si>
  <si>
    <t>&lt;= Isiku skoor isiku finantsilise jätkusuutlikkuse hindamiseks kahe aasta perspektiivis.</t>
  </si>
  <si>
    <t>&lt;= Näitab aega, mis kulub isikul alates hetkest, kui isik investeerib käibekapitali, kuni hetkeni, millal isikule tasutakse kaupade/teenuste eest.</t>
  </si>
  <si>
    <t>&lt;= Näitab mitu korda aastas isik keskmiselt enda tarnijatele tasub.</t>
  </si>
  <si>
    <t>&lt;= Näitab mitme päeva vältel isik keskmiselt enda tarnijatele tasub.</t>
  </si>
  <si>
    <t>&lt;= Näitab isiku vara ühe ühiku raha genereerimise võimet.</t>
  </si>
  <si>
    <t>&lt;= Näitab isiku koguvarade ja võlakohustuste suhet.</t>
  </si>
  <si>
    <t>&lt;= Näitab isiku pikaajaliste kohustuste ja omakapitali suhet.</t>
  </si>
  <si>
    <t>&lt;= Näitab isiku suhtelist puhast kasumlikkust.</t>
  </si>
  <si>
    <t>&lt;= Näitab isiku suhtelist kasumlikkust enne finants- ja maksukulusid.</t>
  </si>
  <si>
    <t>&lt;= Raha majandusperioodi lõpul pangakontodel ning kassas kokku.</t>
  </si>
  <si>
    <t>&lt;= Nõuded klientidele ning ettemaksed tarnijatele kokku majandusperioodi lõpul.</t>
  </si>
  <si>
    <t>&lt;= Müük / Müügikäive majandusperioodil kokku.</t>
  </si>
  <si>
    <t>&lt;= Sisesta väärtus ühingu bilansist realt "Lühiajalised kohustused" / "Lühiajalised kohustused kokku"</t>
  </si>
  <si>
    <t>Pikajalised kohustused omakapitali</t>
  </si>
  <si>
    <t>Väärtus eelneval majandusaastal</t>
  </si>
  <si>
    <t>Väärtus eelneval majandusaastal -2</t>
  </si>
  <si>
    <t>Väärtus eelneval majandusaastal -1</t>
  </si>
  <si>
    <t>Väärtus jooksval majandusaastal</t>
  </si>
  <si>
    <t>&lt;= Äritegevuseks/tootmiseks vajalike varude väärtus kokku majanduperioodi lõpul.</t>
  </si>
  <si>
    <t>&lt;= Kohustuste summa maksetähtajaga rohkem kui üks aasta.</t>
  </si>
  <si>
    <t>&lt;= Annab hinnangu isiku lühiajalisest maksevõimest. Näitaja võiks olla suurem 1-st. Mida suurem väärtus seda parem.</t>
  </si>
  <si>
    <t>Isiku majandusliku jätkusuutlikkuse hinnang kahe järgneva majandusaasta perspektiivis</t>
  </si>
  <si>
    <t>Isiku jätkusuutlikkuse koondtulemus:</t>
  </si>
  <si>
    <t>Hinnang isiku ajaloolisele finantseisu paranemisele/halvenemisele</t>
  </si>
  <si>
    <t>Isiku ajalooline finantsseisund:</t>
  </si>
  <si>
    <t>&lt;= Sisesta väärtus ühingu bilansist realt "Kohustused kokku" / "Lühi- ja pikaajalised kohustused kokku" / "Bilansimaht-Omakapital"</t>
  </si>
  <si>
    <t>Võlad ja ettemaksed kokku</t>
  </si>
  <si>
    <t>&lt;= Majandustegevuse tulem majandusperioodil enne intressitulusid ja -kulusid ning enne tulumaksustamist. Negatiivne tulem sisestada "-" märgiga.</t>
  </si>
  <si>
    <t>&lt;= Skoori piir, millele alla jäädes viitab isiku makseraskustesse sattumisele järgneva 2 aasta jooksul.</t>
  </si>
  <si>
    <t>&lt;= Sisesta väärtus ühingu bilansist realt "Võlad ja ettemaksed kokku" (kõik intressi mittekandvad lühiajalised kohustused)</t>
  </si>
  <si>
    <t>&lt;= Võlad ja ettemaksed kokku majandusperioodi lõpul (kõik intressi mittekandvad lühiajalised kohustused).</t>
  </si>
  <si>
    <t>&lt;= Antud lahter võib isiku suhtes omandada kahte võimalikku väljundit:
a) "Ei ole pankroti ohtu"
b) "Pankroti oht"
Kui isik saab hinnangu "Võib toetust anda",  ei ole piisavat alust väita, et isik läheb järgmise 2 aasta jooksul pankrotti.
Kui isik saab hinnangu "Pankroti oht", on vähemalt 95%-ne tõenäosus, et isik läheb järgmise 2 aasta jooksul pankrotti.
Näitajat tuleks pidada olulisemaks kui hinnangut ühingu ajaloolisele finantsseisundi muutusele.</t>
  </si>
  <si>
    <t>&lt;= Annab hinnangu kas isiku majanduslik seis on halvenenud või paranenud võrreldes eelneva(te) aasta(te)ga.
a) Hinnang "Paraneb" - Ajas paranenud suhtarve on isikul rohkem kui ajas halvenenud suhtarve.
b) Hinnang "Ei saa hinnangut anda" - Ajas paranenud suhtarve ja ajas halvenenud suhtarve on isikul võrdsel hulgal, samuti ka juhul kui puudub referentsaasta.
c) Hinnang "Halveneb" - Ajas halvenenud suhtarve on isikul rohkem kui ajas paranenud suhtarve.</t>
  </si>
  <si>
    <r>
      <t xml:space="preserve">&lt;= Teenuse ja/või toodangu pakkumiseks vajalike kulude kogusumma majandusperioodil kokku. </t>
    </r>
    <r>
      <rPr>
        <b/>
        <sz val="9"/>
        <color indexed="8"/>
        <rFont val="Roboto Condensed"/>
      </rPr>
      <t>Väärtus sisestada "-"märgiga.</t>
    </r>
  </si>
  <si>
    <r>
      <t xml:space="preserve">&lt;= Majandustegevuse tulem majandusperioodil peale tulumaksustamist. </t>
    </r>
    <r>
      <rPr>
        <b/>
        <sz val="9"/>
        <color indexed="8"/>
        <rFont val="Roboto Condensed"/>
      </rPr>
      <t>Negatiivne tulem sisestada "-" märgiga.</t>
    </r>
  </si>
  <si>
    <r>
      <t xml:space="preserve">&lt;= Sisesta väärtus ühingu kasumiaruande skeem 1-st "Kaubad, toore, materjal teenused" / kasumiaruande skeem 2-st "Müüdud toodangu (kaupade, teenuste) kulu". </t>
    </r>
    <r>
      <rPr>
        <b/>
        <sz val="9"/>
        <rFont val="Roboto Condensed"/>
      </rPr>
      <t>Väärtus sisestada "-"märgiga.</t>
    </r>
  </si>
  <si>
    <t>MAJANDUSLIKU JÄTKUSUUTLIKKUSE HINDAMISE MUDEL</t>
  </si>
  <si>
    <t>FIE MAJANDUSLIKU JÄTKUSUUTLIKKUSE HINDAMISE MUDEL</t>
  </si>
  <si>
    <t>Toetuse taotleja:</t>
  </si>
  <si>
    <t xml:space="preserve">Regionaal- ja põllumajandusministri 27.06.2025 määrus nr 60
“Perioodi 2023–2027 toiduainetööstuse investeeringutoetus”
Lisa 1
</t>
  </si>
  <si>
    <r>
      <t xml:space="preserve">Jooksev majandusaasta </t>
    </r>
    <r>
      <rPr>
        <sz val="9"/>
        <rFont val="Roboto Condensed"/>
      </rPr>
      <t>(minimaalselt 6-kuuline periood)</t>
    </r>
  </si>
  <si>
    <t>Toetuse taotleja jätkusuutlikkuse koondtulemus:</t>
  </si>
  <si>
    <t>Toetuse taotleja jätkusuutlikkuse koondhinnang:</t>
  </si>
  <si>
    <t>Toetuse taotleja ajaloolise finantsseisundi muutus: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</si>
</sst>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(* #,##0_);_(* \(#,##0\);_(* &quot;-&quot;_);@_)"/>
    <numFmt numFmtId="167" formatCode="0%_);\(0%\)"/>
    <numFmt numFmtId="168" formatCode="_(* #,##0.0000_);_(* \(#,##0.0000\);_(* &quot;-&quot;_);@_)"/>
    <numFmt numFmtId="169" formatCode="_(* #,##0.00_);_(* \(#,##0.00\);_(* &quot;-&quot;_);@_)"/>
    <numFmt numFmtId="170" formatCode="0.0000"/>
  </numFmts>
  <fonts count="34" x14ac:knownFonts="1">
    <font>
      <sz val="9"/>
      <color theme="1"/>
      <name val="Arial"/>
      <family val="2"/>
      <scheme val="minor"/>
    </font>
    <font>
      <b/>
      <sz val="9"/>
      <color indexed="8"/>
      <name val="Roboto Condensed"/>
    </font>
    <font>
      <b/>
      <sz val="9"/>
      <name val="Roboto Condensed"/>
    </font>
    <font>
      <sz val="9"/>
      <name val="Roboto Condensed"/>
    </font>
    <font>
      <b/>
      <sz val="14"/>
      <name val="Roboto Condensed"/>
    </font>
    <font>
      <i/>
      <sz val="9"/>
      <name val="Roboto Condensed"/>
    </font>
    <font>
      <b/>
      <sz val="11"/>
      <name val="Roboto Condensed"/>
    </font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u/>
      <sz val="9"/>
      <color theme="10"/>
      <name val="Arial"/>
      <family val="2"/>
      <scheme val="min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i/>
      <sz val="9"/>
      <color theme="3"/>
      <name val="Arial"/>
      <family val="2"/>
      <charset val="186"/>
      <scheme val="minor"/>
    </font>
    <font>
      <i/>
      <sz val="9"/>
      <color theme="1"/>
      <name val="Arial"/>
      <family val="2"/>
      <charset val="186"/>
      <scheme val="minor"/>
    </font>
    <font>
      <b/>
      <sz val="9"/>
      <color theme="1"/>
      <name val="Arial"/>
      <family val="2"/>
      <charset val="186"/>
      <scheme val="minor"/>
    </font>
    <font>
      <sz val="9"/>
      <color theme="3"/>
      <name val="Arial"/>
      <family val="2"/>
      <charset val="186"/>
      <scheme val="minor"/>
    </font>
    <font>
      <sz val="9"/>
      <color theme="1"/>
      <name val="Arial"/>
      <family val="2"/>
      <charset val="186"/>
      <scheme val="minor"/>
    </font>
    <font>
      <sz val="9"/>
      <color theme="1"/>
      <name val="Roboto Condensed"/>
    </font>
    <font>
      <u/>
      <sz val="9"/>
      <color theme="10"/>
      <name val="Roboto Condensed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E4BA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dotted">
        <color theme="3"/>
      </right>
      <top/>
      <bottom style="thin">
        <color theme="3"/>
      </bottom>
      <diagonal/>
    </border>
    <border>
      <left/>
      <right style="dotted">
        <color theme="3"/>
      </right>
      <top style="thin">
        <color theme="3"/>
      </top>
      <bottom style="dotted">
        <color theme="3"/>
      </bottom>
      <diagonal/>
    </border>
    <border>
      <left/>
      <right style="dotted">
        <color theme="3"/>
      </right>
      <top style="dotted">
        <color theme="3"/>
      </top>
      <bottom style="dotted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dotted">
        <color theme="3"/>
      </right>
      <top style="medium">
        <color theme="4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 style="thin">
        <color theme="3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/>
      <bottom style="thin">
        <color theme="3"/>
      </bottom>
      <diagonal/>
    </border>
    <border>
      <left/>
      <right style="dotted">
        <color theme="3"/>
      </right>
      <top/>
      <bottom style="dotted">
        <color theme="3"/>
      </bottom>
      <diagonal/>
    </border>
    <border>
      <left/>
      <right style="dotted">
        <color theme="3"/>
      </right>
      <top style="dotted">
        <color theme="3"/>
      </top>
      <bottom style="thin">
        <color theme="3"/>
      </bottom>
      <diagonal/>
    </border>
    <border>
      <left style="dotted">
        <color theme="3"/>
      </left>
      <right/>
      <top/>
      <bottom style="dotted">
        <color theme="3"/>
      </bottom>
      <diagonal/>
    </border>
    <border>
      <left style="dotted">
        <color theme="3"/>
      </left>
      <right/>
      <top style="dotted">
        <color theme="3"/>
      </top>
      <bottom style="dotted">
        <color theme="3"/>
      </bottom>
      <diagonal/>
    </border>
    <border>
      <left/>
      <right/>
      <top style="medium">
        <color theme="4"/>
      </top>
      <bottom/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dotted">
        <color theme="3"/>
      </right>
      <top style="hair">
        <color theme="3"/>
      </top>
      <bottom style="hair">
        <color theme="3"/>
      </bottom>
      <diagonal/>
    </border>
    <border>
      <left style="dotted">
        <color theme="3"/>
      </left>
      <right/>
      <top style="dotted">
        <color theme="3"/>
      </top>
      <bottom style="thin">
        <color theme="3"/>
      </bottom>
      <diagonal/>
    </border>
    <border>
      <left/>
      <right style="dotted">
        <color theme="3"/>
      </right>
      <top/>
      <bottom/>
      <diagonal/>
    </border>
    <border>
      <left/>
      <right/>
      <top style="thin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/>
      <top/>
      <bottom style="hair">
        <color theme="3"/>
      </bottom>
      <diagonal/>
    </border>
  </borders>
  <cellStyleXfs count="30">
    <xf numFmtId="166" fontId="0" fillId="0" borderId="0"/>
    <xf numFmtId="0" fontId="8" fillId="2" borderId="0" applyNumberFormat="0" applyBorder="0" applyAlignment="0" applyProtection="0"/>
    <xf numFmtId="0" fontId="9" fillId="3" borderId="12" applyNumberFormat="0" applyAlignment="0" applyProtection="0"/>
    <xf numFmtId="0" fontId="10" fillId="4" borderId="13" applyNumberFormat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49" fontId="13" fillId="0" borderId="14" applyFill="0" applyProtection="0">
      <alignment horizontal="right" wrapText="1"/>
    </xf>
    <xf numFmtId="49" fontId="14" fillId="0" borderId="0" applyProtection="0">
      <alignment wrapText="1"/>
    </xf>
    <xf numFmtId="49" fontId="15" fillId="0" borderId="15" applyFill="0" applyProtection="0">
      <alignment horizontal="right" wrapText="1"/>
    </xf>
    <xf numFmtId="49" fontId="15" fillId="0" borderId="0" applyProtection="0">
      <alignment wrapText="1"/>
    </xf>
    <xf numFmtId="166" fontId="16" fillId="0" borderId="0" applyNumberFormat="0" applyFill="0" applyBorder="0" applyAlignment="0" applyProtection="0"/>
    <xf numFmtId="0" fontId="17" fillId="6" borderId="12" applyNumberFormat="0" applyAlignment="0" applyProtection="0"/>
    <xf numFmtId="0" fontId="18" fillId="0" borderId="16" applyNumberFormat="0" applyFill="0" applyAlignment="0" applyProtection="0"/>
    <xf numFmtId="0" fontId="19" fillId="7" borderId="0" applyNumberFormat="0" applyBorder="0" applyAlignment="0" applyProtection="0"/>
    <xf numFmtId="0" fontId="7" fillId="8" borderId="17" applyNumberFormat="0" applyAlignment="0" applyProtection="0"/>
    <xf numFmtId="0" fontId="20" fillId="3" borderId="18" applyNumberFormat="0" applyAlignment="0" applyProtection="0"/>
    <xf numFmtId="9" fontId="7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7" fillId="9" borderId="0" applyNumberFormat="0" applyFont="0" applyBorder="0" applyAlignment="0" applyProtection="0"/>
    <xf numFmtId="0" fontId="7" fillId="0" borderId="0" applyFill="0" applyBorder="0" applyProtection="0"/>
    <xf numFmtId="166" fontId="7" fillId="10" borderId="0" applyNumberFormat="0" applyFont="0" applyBorder="0" applyAlignment="0" applyProtection="0"/>
    <xf numFmtId="167" fontId="7" fillId="0" borderId="0" applyFill="0" applyBorder="0" applyAlignment="0" applyProtection="0"/>
    <xf numFmtId="0" fontId="22" fillId="0" borderId="0" applyNumberFormat="0" applyAlignment="0" applyProtection="0"/>
    <xf numFmtId="0" fontId="21" fillId="0" borderId="14" applyFill="0" applyProtection="0">
      <alignment horizontal="right" wrapText="1"/>
    </xf>
    <xf numFmtId="0" fontId="21" fillId="0" borderId="0" applyFill="0" applyProtection="0">
      <alignment wrapText="1"/>
    </xf>
    <xf numFmtId="166" fontId="23" fillId="0" borderId="19" applyNumberFormat="0" applyFill="0" applyAlignment="0" applyProtection="0"/>
    <xf numFmtId="0" fontId="24" fillId="0" borderId="0" applyAlignment="0" applyProtection="0"/>
    <xf numFmtId="0" fontId="23" fillId="0" borderId="20" applyNumberFormat="0" applyFill="0" applyAlignment="0" applyProtection="0"/>
    <xf numFmtId="49" fontId="25" fillId="0" borderId="0" applyAlignment="0" applyProtection="0"/>
    <xf numFmtId="0" fontId="26" fillId="0" borderId="20" applyNumberFormat="0" applyFill="0" applyAlignment="0" applyProtection="0"/>
  </cellStyleXfs>
  <cellXfs count="197">
    <xf numFmtId="166" fontId="0" fillId="0" borderId="0" xfId="0"/>
    <xf numFmtId="0" fontId="24" fillId="0" borderId="0" xfId="26"/>
    <xf numFmtId="0" fontId="27" fillId="0" borderId="14" xfId="23" applyFont="1" applyAlignment="1">
      <alignment horizontal="left" wrapText="1"/>
    </xf>
    <xf numFmtId="166" fontId="28" fillId="0" borderId="21" xfId="0" applyFont="1" applyBorder="1"/>
    <xf numFmtId="166" fontId="28" fillId="0" borderId="22" xfId="0" applyFont="1" applyBorder="1"/>
    <xf numFmtId="166" fontId="28" fillId="0" borderId="23" xfId="0" applyFont="1" applyBorder="1"/>
    <xf numFmtId="166" fontId="29" fillId="0" borderId="0" xfId="0" applyFont="1" applyFill="1" applyBorder="1" applyAlignment="1">
      <alignment horizontal="right"/>
    </xf>
    <xf numFmtId="166" fontId="29" fillId="0" borderId="24" xfId="0" applyFont="1" applyFill="1" applyBorder="1" applyAlignment="1">
      <alignment horizontal="right"/>
    </xf>
    <xf numFmtId="168" fontId="0" fillId="0" borderId="24" xfId="0" applyNumberFormat="1" applyBorder="1"/>
    <xf numFmtId="166" fontId="23" fillId="0" borderId="20" xfId="27" applyNumberFormat="1" applyFill="1" applyAlignment="1">
      <alignment horizontal="right"/>
    </xf>
    <xf numFmtId="166" fontId="0" fillId="11" borderId="0" xfId="0" applyFill="1"/>
    <xf numFmtId="4" fontId="0" fillId="0" borderId="25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4" fontId="0" fillId="0" borderId="26" xfId="0" applyNumberFormat="1" applyBorder="1"/>
    <xf numFmtId="4" fontId="0" fillId="0" borderId="23" xfId="0" applyNumberFormat="1" applyBorder="1"/>
    <xf numFmtId="4" fontId="0" fillId="0" borderId="27" xfId="0" applyNumberFormat="1" applyBorder="1"/>
    <xf numFmtId="49" fontId="0" fillId="0" borderId="0" xfId="0" applyNumberFormat="1" applyAlignment="1">
      <alignment horizontal="left" vertical="top" wrapText="1"/>
    </xf>
    <xf numFmtId="169" fontId="0" fillId="0" borderId="0" xfId="0" applyNumberFormat="1"/>
    <xf numFmtId="0" fontId="21" fillId="0" borderId="14" xfId="23">
      <alignment horizontal="right" wrapText="1"/>
    </xf>
    <xf numFmtId="0" fontId="30" fillId="0" borderId="14" xfId="23" applyFont="1" applyAlignment="1">
      <alignment horizontal="left" wrapText="1"/>
    </xf>
    <xf numFmtId="166" fontId="0" fillId="0" borderId="0" xfId="0" applyBorder="1" applyAlignment="1">
      <alignment horizontal="center" vertical="center" wrapText="1"/>
    </xf>
    <xf numFmtId="0" fontId="21" fillId="0" borderId="14" xfId="23" applyAlignment="1">
      <alignment horizontal="left" wrapText="1"/>
    </xf>
    <xf numFmtId="170" fontId="0" fillId="0" borderId="28" xfId="0" applyNumberFormat="1" applyBorder="1"/>
    <xf numFmtId="170" fontId="0" fillId="0" borderId="23" xfId="0" applyNumberFormat="1" applyBorder="1"/>
    <xf numFmtId="170" fontId="0" fillId="0" borderId="23" xfId="0" applyNumberFormat="1" applyFill="1" applyBorder="1"/>
    <xf numFmtId="170" fontId="0" fillId="0" borderId="29" xfId="0" applyNumberFormat="1" applyFill="1" applyBorder="1"/>
    <xf numFmtId="166" fontId="31" fillId="0" borderId="25" xfId="0" applyFont="1" applyBorder="1"/>
    <xf numFmtId="166" fontId="0" fillId="0" borderId="0" xfId="0" applyProtection="1"/>
    <xf numFmtId="166" fontId="0" fillId="11" borderId="0" xfId="0" applyFill="1" applyProtection="1"/>
    <xf numFmtId="0" fontId="27" fillId="0" borderId="14" xfId="23" applyFont="1" applyAlignment="1" applyProtection="1">
      <alignment horizontal="left" wrapText="1"/>
    </xf>
    <xf numFmtId="0" fontId="21" fillId="0" borderId="14" xfId="23" applyAlignment="1" applyProtection="1">
      <alignment horizontal="left" wrapText="1"/>
    </xf>
    <xf numFmtId="166" fontId="29" fillId="0" borderId="0" xfId="0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vertical="top" wrapText="1"/>
    </xf>
    <xf numFmtId="0" fontId="24" fillId="0" borderId="0" xfId="26" applyProtection="1"/>
    <xf numFmtId="0" fontId="30" fillId="0" borderId="14" xfId="23" applyFont="1" applyAlignment="1" applyProtection="1">
      <alignment horizontal="left" wrapText="1"/>
    </xf>
    <xf numFmtId="0" fontId="21" fillId="0" borderId="14" xfId="23" applyProtection="1">
      <alignment horizontal="right" wrapText="1"/>
    </xf>
    <xf numFmtId="166" fontId="0" fillId="0" borderId="0" xfId="0" applyBorder="1" applyAlignment="1" applyProtection="1">
      <alignment horizontal="center" vertical="center" wrapText="1"/>
    </xf>
    <xf numFmtId="170" fontId="0" fillId="0" borderId="28" xfId="0" applyNumberFormat="1" applyBorder="1" applyProtection="1"/>
    <xf numFmtId="170" fontId="0" fillId="0" borderId="23" xfId="0" applyNumberFormat="1" applyBorder="1" applyProtection="1"/>
    <xf numFmtId="170" fontId="0" fillId="0" borderId="23" xfId="0" applyNumberFormat="1" applyFill="1" applyBorder="1" applyProtection="1"/>
    <xf numFmtId="170" fontId="0" fillId="0" borderId="29" xfId="0" applyNumberFormat="1" applyFill="1" applyBorder="1" applyProtection="1"/>
    <xf numFmtId="166" fontId="29" fillId="0" borderId="24" xfId="0" applyFont="1" applyFill="1" applyBorder="1" applyAlignment="1" applyProtection="1">
      <alignment horizontal="right"/>
    </xf>
    <xf numFmtId="168" fontId="0" fillId="0" borderId="24" xfId="0" applyNumberFormat="1" applyBorder="1" applyProtection="1"/>
    <xf numFmtId="166" fontId="23" fillId="0" borderId="20" xfId="27" applyNumberFormat="1" applyFill="1" applyAlignment="1" applyProtection="1">
      <alignment horizontal="right"/>
    </xf>
    <xf numFmtId="166" fontId="31" fillId="0" borderId="25" xfId="0" applyFont="1" applyBorder="1" applyProtection="1"/>
    <xf numFmtId="4" fontId="0" fillId="0" borderId="25" xfId="0" applyNumberFormat="1" applyBorder="1" applyProtection="1"/>
    <xf numFmtId="166" fontId="28" fillId="0" borderId="21" xfId="0" applyFont="1" applyBorder="1" applyProtection="1"/>
    <xf numFmtId="4" fontId="0" fillId="0" borderId="27" xfId="0" applyNumberFormat="1" applyBorder="1" applyProtection="1"/>
    <xf numFmtId="166" fontId="28" fillId="0" borderId="22" xfId="0" applyFont="1" applyBorder="1" applyProtection="1"/>
    <xf numFmtId="4" fontId="0" fillId="0" borderId="22" xfId="0" applyNumberFormat="1" applyBorder="1" applyProtection="1"/>
    <xf numFmtId="4" fontId="0" fillId="0" borderId="26" xfId="0" applyNumberFormat="1" applyBorder="1" applyProtection="1"/>
    <xf numFmtId="166" fontId="28" fillId="0" borderId="23" xfId="0" applyFont="1" applyBorder="1" applyProtection="1"/>
    <xf numFmtId="4" fontId="0" fillId="0" borderId="23" xfId="0" applyNumberFormat="1" applyBorder="1" applyProtection="1"/>
    <xf numFmtId="4" fontId="0" fillId="0" borderId="21" xfId="0" applyNumberFormat="1" applyBorder="1" applyProtection="1"/>
    <xf numFmtId="169" fontId="0" fillId="0" borderId="0" xfId="0" applyNumberFormat="1" applyProtection="1"/>
    <xf numFmtId="0" fontId="0" fillId="0" borderId="25" xfId="0" applyNumberFormat="1" applyBorder="1" applyAlignment="1" applyProtection="1">
      <alignment horizontal="center"/>
    </xf>
    <xf numFmtId="0" fontId="0" fillId="0" borderId="27" xfId="0" applyNumberFormat="1" applyBorder="1" applyAlignment="1" applyProtection="1">
      <alignment horizontal="center"/>
    </xf>
    <xf numFmtId="166" fontId="0" fillId="0" borderId="26" xfId="0" applyBorder="1" applyAlignment="1" applyProtection="1">
      <alignment horizontal="center"/>
    </xf>
    <xf numFmtId="166" fontId="0" fillId="0" borderId="23" xfId="0" applyBorder="1" applyAlignment="1" applyProtection="1">
      <alignment horizontal="center"/>
    </xf>
    <xf numFmtId="166" fontId="0" fillId="0" borderId="21" xfId="0" applyBorder="1" applyAlignment="1" applyProtection="1">
      <alignment horizontal="center"/>
    </xf>
    <xf numFmtId="166" fontId="0" fillId="0" borderId="22" xfId="0" applyBorder="1" applyAlignment="1" applyProtection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166" fontId="0" fillId="0" borderId="26" xfId="0" applyBorder="1" applyAlignment="1">
      <alignment horizontal="center"/>
    </xf>
    <xf numFmtId="166" fontId="0" fillId="0" borderId="23" xfId="0" applyBorder="1" applyAlignment="1">
      <alignment horizontal="center"/>
    </xf>
    <xf numFmtId="166" fontId="0" fillId="0" borderId="21" xfId="0" applyBorder="1" applyAlignment="1">
      <alignment horizontal="center"/>
    </xf>
    <xf numFmtId="166" fontId="0" fillId="0" borderId="22" xfId="0" applyBorder="1" applyAlignment="1">
      <alignment horizontal="center"/>
    </xf>
    <xf numFmtId="166" fontId="32" fillId="0" borderId="0" xfId="0" applyFont="1"/>
    <xf numFmtId="166" fontId="32" fillId="11" borderId="0" xfId="0" applyFont="1" applyFill="1"/>
    <xf numFmtId="166" fontId="32" fillId="0" borderId="0" xfId="0" applyFont="1" applyProtection="1"/>
    <xf numFmtId="166" fontId="32" fillId="11" borderId="0" xfId="0" applyFont="1" applyFill="1" applyProtection="1"/>
    <xf numFmtId="166" fontId="3" fillId="0" borderId="0" xfId="0" applyFont="1"/>
    <xf numFmtId="166" fontId="2" fillId="0" borderId="0" xfId="0" applyFont="1" applyAlignment="1">
      <alignment horizontal="right"/>
    </xf>
    <xf numFmtId="166" fontId="3" fillId="0" borderId="0" xfId="0" applyFont="1" applyBorder="1" applyAlignment="1"/>
    <xf numFmtId="166" fontId="3" fillId="11" borderId="0" xfId="0" applyFont="1" applyFill="1"/>
    <xf numFmtId="166" fontId="2" fillId="0" borderId="0" xfId="0" applyFont="1" applyFill="1" applyBorder="1" applyAlignment="1" applyProtection="1">
      <alignment horizontal="right"/>
    </xf>
    <xf numFmtId="166" fontId="3" fillId="0" borderId="0" xfId="0" applyFont="1" applyProtection="1"/>
    <xf numFmtId="166" fontId="2" fillId="0" borderId="0" xfId="0" applyFont="1" applyFill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0" fontId="4" fillId="0" borderId="0" xfId="26" applyFont="1" applyProtection="1"/>
    <xf numFmtId="166" fontId="2" fillId="0" borderId="0" xfId="0" applyFont="1" applyAlignment="1" applyProtection="1">
      <alignment horizontal="right"/>
    </xf>
    <xf numFmtId="166" fontId="3" fillId="0" borderId="0" xfId="0" applyFont="1" applyBorder="1" applyAlignment="1" applyProtection="1"/>
    <xf numFmtId="166" fontId="3" fillId="11" borderId="0" xfId="0" applyFont="1" applyFill="1" applyProtection="1"/>
    <xf numFmtId="166" fontId="0" fillId="0" borderId="0" xfId="0" applyFill="1" applyProtection="1"/>
    <xf numFmtId="0" fontId="2" fillId="0" borderId="1" xfId="23" applyFont="1" applyBorder="1" applyAlignment="1" applyProtection="1">
      <alignment horizontal="left" wrapText="1"/>
    </xf>
    <xf numFmtId="0" fontId="5" fillId="0" borderId="1" xfId="23" applyFont="1" applyBorder="1" applyAlignment="1" applyProtection="1">
      <alignment horizontal="left" wrapText="1"/>
    </xf>
    <xf numFmtId="0" fontId="6" fillId="0" borderId="0" xfId="26" applyFont="1" applyProtection="1"/>
    <xf numFmtId="166" fontId="3" fillId="0" borderId="0" xfId="0" applyFont="1" applyBorder="1" applyProtection="1"/>
    <xf numFmtId="0" fontId="6" fillId="0" borderId="0" xfId="26" applyFont="1"/>
    <xf numFmtId="0" fontId="5" fillId="0" borderId="1" xfId="23" applyFont="1" applyBorder="1" applyAlignment="1">
      <alignment horizontal="left" wrapText="1"/>
    </xf>
    <xf numFmtId="0" fontId="2" fillId="0" borderId="1" xfId="23" applyFont="1" applyBorder="1" applyAlignment="1">
      <alignment horizontal="left" wrapText="1"/>
    </xf>
    <xf numFmtId="166" fontId="3" fillId="12" borderId="2" xfId="0" applyFont="1" applyFill="1" applyBorder="1" applyProtection="1">
      <protection locked="0"/>
    </xf>
    <xf numFmtId="166" fontId="3" fillId="12" borderId="3" xfId="0" applyFont="1" applyFill="1" applyBorder="1" applyProtection="1">
      <protection locked="0"/>
    </xf>
    <xf numFmtId="166" fontId="3" fillId="12" borderId="4" xfId="0" applyFont="1" applyFill="1" applyBorder="1" applyProtection="1"/>
    <xf numFmtId="166" fontId="3" fillId="12" borderId="4" xfId="0" applyFont="1" applyFill="1" applyBorder="1" applyProtection="1">
      <protection locked="0"/>
    </xf>
    <xf numFmtId="166" fontId="3" fillId="0" borderId="2" xfId="0" applyFont="1" applyBorder="1"/>
    <xf numFmtId="166" fontId="3" fillId="0" borderId="3" xfId="0" applyFont="1" applyBorder="1"/>
    <xf numFmtId="166" fontId="3" fillId="11" borderId="3" xfId="0" applyFont="1" applyFill="1" applyBorder="1"/>
    <xf numFmtId="166" fontId="3" fillId="0" borderId="3" xfId="0" applyFont="1" applyBorder="1" applyAlignment="1">
      <alignment wrapText="1"/>
    </xf>
    <xf numFmtId="166" fontId="2" fillId="0" borderId="5" xfId="0" applyFont="1" applyBorder="1" applyAlignment="1">
      <alignment horizontal="center"/>
    </xf>
    <xf numFmtId="166" fontId="3" fillId="0" borderId="4" xfId="0" applyFont="1" applyBorder="1"/>
    <xf numFmtId="166" fontId="32" fillId="0" borderId="0" xfId="0" applyFont="1" applyFill="1" applyBorder="1" applyProtection="1"/>
    <xf numFmtId="166" fontId="33" fillId="0" borderId="0" xfId="10" applyFont="1" applyFill="1" applyBorder="1" applyAlignment="1" applyProtection="1"/>
    <xf numFmtId="166" fontId="32" fillId="0" borderId="0" xfId="0" applyFont="1" applyFill="1" applyBorder="1" applyAlignment="1" applyProtection="1"/>
    <xf numFmtId="166" fontId="32" fillId="0" borderId="0" xfId="0" applyFont="1" applyFill="1" applyBorder="1"/>
    <xf numFmtId="166" fontId="33" fillId="0" borderId="0" xfId="10" applyFont="1" applyFill="1" applyBorder="1" applyAlignment="1"/>
    <xf numFmtId="166" fontId="32" fillId="0" borderId="0" xfId="0" applyFont="1" applyFill="1" applyBorder="1" applyAlignment="1"/>
    <xf numFmtId="166" fontId="32" fillId="11" borderId="6" xfId="0" applyFont="1" applyFill="1" applyBorder="1"/>
    <xf numFmtId="166" fontId="32" fillId="0" borderId="6" xfId="0" applyFont="1" applyBorder="1"/>
    <xf numFmtId="166" fontId="32" fillId="13" borderId="6" xfId="0" applyFont="1" applyFill="1" applyBorder="1" applyAlignment="1">
      <alignment horizontal="left"/>
    </xf>
    <xf numFmtId="166" fontId="32" fillId="11" borderId="7" xfId="0" applyFont="1" applyFill="1" applyBorder="1"/>
    <xf numFmtId="166" fontId="32" fillId="0" borderId="7" xfId="0" applyFont="1" applyBorder="1"/>
    <xf numFmtId="166" fontId="3" fillId="0" borderId="2" xfId="0" applyFont="1" applyFill="1" applyBorder="1" applyProtection="1"/>
    <xf numFmtId="166" fontId="3" fillId="0" borderId="3" xfId="0" applyFont="1" applyFill="1" applyBorder="1" applyProtection="1"/>
    <xf numFmtId="166" fontId="3" fillId="0" borderId="3" xfId="0" applyFont="1" applyFill="1" applyBorder="1" applyAlignment="1" applyProtection="1">
      <alignment wrapText="1"/>
    </xf>
    <xf numFmtId="166" fontId="2" fillId="0" borderId="5" xfId="0" applyFont="1" applyFill="1" applyBorder="1" applyAlignment="1" applyProtection="1">
      <alignment horizontal="center"/>
    </xf>
    <xf numFmtId="166" fontId="3" fillId="0" borderId="4" xfId="0" applyFont="1" applyFill="1" applyBorder="1" applyProtection="1"/>
    <xf numFmtId="166" fontId="3" fillId="14" borderId="3" xfId="0" applyFont="1" applyFill="1" applyBorder="1"/>
    <xf numFmtId="166" fontId="3" fillId="14" borderId="3" xfId="0" applyFont="1" applyFill="1" applyBorder="1" applyProtection="1">
      <protection locked="0"/>
    </xf>
    <xf numFmtId="166" fontId="3" fillId="14" borderId="4" xfId="0" applyFont="1" applyFill="1" applyBorder="1"/>
    <xf numFmtId="166" fontId="3" fillId="11" borderId="0" xfId="0" applyFont="1" applyFill="1" applyBorder="1"/>
    <xf numFmtId="166" fontId="2" fillId="11" borderId="0" xfId="0" applyFont="1" applyFill="1" applyBorder="1" applyAlignment="1" applyProtection="1">
      <alignment wrapText="1"/>
    </xf>
    <xf numFmtId="166" fontId="3" fillId="12" borderId="8" xfId="0" applyFont="1" applyFill="1" applyBorder="1" applyProtection="1">
      <protection locked="0"/>
    </xf>
    <xf numFmtId="166" fontId="3" fillId="11" borderId="0" xfId="0" applyFont="1" applyFill="1" applyBorder="1" applyProtection="1"/>
    <xf numFmtId="166" fontId="2" fillId="0" borderId="10" xfId="0" applyFont="1" applyFill="1" applyBorder="1" applyAlignment="1" applyProtection="1">
      <alignment horizontal="center" vertical="center" textRotation="90"/>
    </xf>
    <xf numFmtId="166" fontId="2" fillId="0" borderId="11" xfId="0" applyFont="1" applyFill="1" applyBorder="1" applyAlignment="1" applyProtection="1">
      <alignment horizontal="center" vertical="center" textRotation="90"/>
    </xf>
    <xf numFmtId="170" fontId="2" fillId="3" borderId="18" xfId="15" applyNumberFormat="1" applyFont="1" applyAlignment="1" applyProtection="1">
      <alignment horizontal="center"/>
    </xf>
    <xf numFmtId="166" fontId="2" fillId="0" borderId="11" xfId="0" applyFont="1" applyFill="1" applyBorder="1" applyAlignment="1" applyProtection="1">
      <alignment horizontal="center" vertical="center" textRotation="90" wrapText="1"/>
    </xf>
    <xf numFmtId="166" fontId="32" fillId="13" borderId="6" xfId="0" applyFont="1" applyFill="1" applyBorder="1" applyAlignment="1" applyProtection="1">
      <alignment horizontal="left"/>
    </xf>
    <xf numFmtId="49" fontId="32" fillId="13" borderId="6" xfId="0" applyNumberFormat="1" applyFont="1" applyFill="1" applyBorder="1" applyAlignment="1" applyProtection="1">
      <alignment horizontal="left" wrapText="1"/>
    </xf>
    <xf numFmtId="166" fontId="32" fillId="13" borderId="7" xfId="0" applyFont="1" applyFill="1" applyBorder="1" applyAlignment="1" applyProtection="1">
      <alignment horizontal="left"/>
    </xf>
    <xf numFmtId="166" fontId="3" fillId="0" borderId="0" xfId="0" applyFont="1" applyAlignment="1" applyProtection="1">
      <alignment horizontal="left" vertical="top" wrapText="1"/>
    </xf>
    <xf numFmtId="166" fontId="2" fillId="3" borderId="18" xfId="15" applyNumberFormat="1" applyFont="1" applyAlignment="1" applyProtection="1">
      <alignment horizontal="center"/>
    </xf>
    <xf numFmtId="166" fontId="32" fillId="0" borderId="0" xfId="0" applyFont="1" applyFill="1" applyBorder="1" applyAlignment="1" applyProtection="1">
      <alignment horizontal="left"/>
    </xf>
    <xf numFmtId="166" fontId="32" fillId="13" borderId="9" xfId="0" applyFont="1" applyFill="1" applyBorder="1" applyAlignment="1" applyProtection="1">
      <alignment horizontal="left"/>
    </xf>
    <xf numFmtId="166" fontId="3" fillId="12" borderId="1" xfId="0" applyFont="1" applyFill="1" applyBorder="1" applyAlignment="1" applyProtection="1">
      <alignment horizontal="left"/>
      <protection locked="0"/>
    </xf>
    <xf numFmtId="49" fontId="2" fillId="13" borderId="1" xfId="6" applyFont="1" applyFill="1" applyBorder="1" applyAlignment="1" applyProtection="1">
      <alignment horizontal="left" wrapText="1"/>
    </xf>
    <xf numFmtId="49" fontId="2" fillId="13" borderId="0" xfId="6" applyFont="1" applyFill="1" applyBorder="1" applyAlignment="1" applyProtection="1">
      <alignment horizontal="left" wrapText="1"/>
    </xf>
    <xf numFmtId="166" fontId="2" fillId="0" borderId="10" xfId="0" applyFont="1" applyBorder="1" applyAlignment="1">
      <alignment horizontal="center" vertical="center" textRotation="90"/>
    </xf>
    <xf numFmtId="166" fontId="2" fillId="0" borderId="11" xfId="0" applyFont="1" applyBorder="1" applyAlignment="1">
      <alignment horizontal="center" vertical="center" textRotation="90"/>
    </xf>
    <xf numFmtId="166" fontId="32" fillId="13" borderId="6" xfId="0" applyFont="1" applyFill="1" applyBorder="1" applyAlignment="1">
      <alignment horizontal="left"/>
    </xf>
    <xf numFmtId="166" fontId="2" fillId="0" borderId="11" xfId="0" applyFont="1" applyBorder="1" applyAlignment="1">
      <alignment horizontal="center" vertical="center" textRotation="90" wrapText="1"/>
    </xf>
    <xf numFmtId="166" fontId="32" fillId="13" borderId="6" xfId="0" applyFont="1" applyFill="1" applyBorder="1" applyAlignment="1">
      <alignment horizontal="left" wrapText="1"/>
    </xf>
    <xf numFmtId="49" fontId="32" fillId="13" borderId="6" xfId="0" applyNumberFormat="1" applyFont="1" applyFill="1" applyBorder="1" applyAlignment="1">
      <alignment horizontal="left"/>
    </xf>
    <xf numFmtId="166" fontId="3" fillId="0" borderId="0" xfId="0" applyFont="1" applyAlignment="1">
      <alignment horizontal="left" vertical="top" wrapText="1"/>
    </xf>
    <xf numFmtId="166" fontId="32" fillId="0" borderId="0" xfId="0" applyFont="1" applyFill="1" applyBorder="1" applyAlignment="1">
      <alignment horizontal="left"/>
    </xf>
    <xf numFmtId="49" fontId="2" fillId="13" borderId="1" xfId="6" applyFont="1" applyFill="1" applyBorder="1" applyAlignment="1">
      <alignment horizontal="left" wrapText="1"/>
    </xf>
    <xf numFmtId="49" fontId="2" fillId="13" borderId="6" xfId="6" applyFont="1" applyFill="1" applyBorder="1" applyAlignment="1">
      <alignment horizontal="left" wrapText="1"/>
    </xf>
    <xf numFmtId="166" fontId="32" fillId="13" borderId="9" xfId="0" applyFont="1" applyFill="1" applyBorder="1" applyAlignment="1">
      <alignment horizontal="left"/>
    </xf>
    <xf numFmtId="166" fontId="0" fillId="0" borderId="0" xfId="0" applyBorder="1" applyAlignment="1">
      <alignment horizontal="center" vertical="center" wrapText="1"/>
    </xf>
    <xf numFmtId="166" fontId="0" fillId="0" borderId="24" xfId="0" applyBorder="1" applyAlignment="1">
      <alignment horizontal="center" vertical="center" wrapText="1"/>
    </xf>
    <xf numFmtId="166" fontId="28" fillId="0" borderId="33" xfId="0" quotePrefix="1" applyFont="1" applyBorder="1" applyAlignment="1">
      <alignment horizontal="left"/>
    </xf>
    <xf numFmtId="166" fontId="28" fillId="0" borderId="34" xfId="0" quotePrefix="1" applyFont="1" applyBorder="1" applyAlignment="1">
      <alignment horizontal="left"/>
    </xf>
    <xf numFmtId="4" fontId="0" fillId="0" borderId="30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166" fontId="31" fillId="13" borderId="33" xfId="0" applyFont="1" applyFill="1" applyBorder="1" applyAlignment="1">
      <alignment horizontal="left"/>
    </xf>
    <xf numFmtId="4" fontId="0" fillId="0" borderId="31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166" fontId="28" fillId="0" borderId="24" xfId="0" quotePrefix="1" applyFont="1" applyBorder="1" applyAlignment="1">
      <alignment horizontal="left"/>
    </xf>
    <xf numFmtId="166" fontId="28" fillId="0" borderId="21" xfId="0" quotePrefix="1" applyFont="1" applyBorder="1" applyAlignment="1">
      <alignment horizontal="left"/>
    </xf>
    <xf numFmtId="0" fontId="21" fillId="0" borderId="14" xfId="23" applyAlignment="1">
      <alignment horizontal="left" wrapText="1"/>
    </xf>
    <xf numFmtId="0" fontId="21" fillId="0" borderId="14" xfId="23" applyAlignment="1">
      <alignment horizontal="center" wrapText="1"/>
    </xf>
    <xf numFmtId="166" fontId="28" fillId="0" borderId="0" xfId="0" quotePrefix="1" applyFont="1" applyBorder="1" applyAlignment="1">
      <alignment horizontal="left"/>
    </xf>
    <xf numFmtId="166" fontId="28" fillId="0" borderId="36" xfId="0" quotePrefix="1" applyFont="1" applyBorder="1" applyAlignment="1">
      <alignment horizontal="left"/>
    </xf>
    <xf numFmtId="166" fontId="0" fillId="0" borderId="32" xfId="0" applyBorder="1" applyAlignment="1">
      <alignment horizontal="center" vertical="center" wrapText="1"/>
    </xf>
    <xf numFmtId="4" fontId="0" fillId="0" borderId="35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166" fontId="0" fillId="0" borderId="37" xfId="0" applyBorder="1" applyAlignment="1">
      <alignment horizontal="center" vertical="center" wrapText="1"/>
    </xf>
    <xf numFmtId="166" fontId="20" fillId="3" borderId="18" xfId="15" applyNumberFormat="1" applyAlignment="1" applyProtection="1">
      <alignment horizontal="center"/>
    </xf>
    <xf numFmtId="4" fontId="0" fillId="0" borderId="31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168" fontId="29" fillId="0" borderId="20" xfId="27" applyNumberFormat="1" applyFont="1" applyAlignment="1">
      <alignment horizontal="center"/>
    </xf>
    <xf numFmtId="49" fontId="31" fillId="13" borderId="38" xfId="0" applyNumberFormat="1" applyFont="1" applyFill="1" applyBorder="1" applyAlignment="1">
      <alignment horizontal="left" vertical="top" wrapText="1"/>
    </xf>
    <xf numFmtId="49" fontId="31" fillId="13" borderId="0" xfId="0" applyNumberFormat="1" applyFont="1" applyFill="1" applyBorder="1" applyAlignment="1">
      <alignment horizontal="left" vertical="top" wrapText="1"/>
    </xf>
    <xf numFmtId="49" fontId="31" fillId="13" borderId="39" xfId="0" applyNumberFormat="1" applyFont="1" applyFill="1" applyBorder="1" applyAlignment="1">
      <alignment horizontal="left" vertical="top" wrapText="1"/>
    </xf>
    <xf numFmtId="166" fontId="0" fillId="0" borderId="37" xfId="0" applyBorder="1" applyAlignment="1" applyProtection="1">
      <alignment horizontal="center" vertical="center" wrapText="1"/>
    </xf>
    <xf numFmtId="166" fontId="0" fillId="0" borderId="24" xfId="0" applyBorder="1" applyAlignment="1" applyProtection="1">
      <alignment horizontal="center" vertical="center" wrapText="1"/>
    </xf>
    <xf numFmtId="166" fontId="0" fillId="0" borderId="0" xfId="0" applyBorder="1" applyAlignment="1" applyProtection="1">
      <alignment horizontal="center" vertical="center" wrapText="1"/>
    </xf>
    <xf numFmtId="168" fontId="29" fillId="0" borderId="20" xfId="27" applyNumberFormat="1" applyFont="1" applyAlignment="1" applyProtection="1">
      <alignment horizontal="center"/>
    </xf>
    <xf numFmtId="166" fontId="28" fillId="0" borderId="33" xfId="0" quotePrefix="1" applyFont="1" applyBorder="1" applyAlignment="1" applyProtection="1">
      <alignment horizontal="left"/>
    </xf>
    <xf numFmtId="166" fontId="28" fillId="0" borderId="34" xfId="0" quotePrefix="1" applyFont="1" applyBorder="1" applyAlignment="1" applyProtection="1">
      <alignment horizontal="left"/>
    </xf>
    <xf numFmtId="166" fontId="0" fillId="0" borderId="32" xfId="0" applyBorder="1" applyAlignment="1" applyProtection="1">
      <alignment horizontal="center" vertical="center" wrapText="1"/>
    </xf>
    <xf numFmtId="166" fontId="28" fillId="0" borderId="24" xfId="0" quotePrefix="1" applyFont="1" applyBorder="1" applyAlignment="1" applyProtection="1">
      <alignment horizontal="left"/>
    </xf>
    <xf numFmtId="166" fontId="28" fillId="0" borderId="21" xfId="0" quotePrefix="1" applyFont="1" applyBorder="1" applyAlignment="1" applyProtection="1">
      <alignment horizontal="left"/>
    </xf>
    <xf numFmtId="4" fontId="0" fillId="0" borderId="35" xfId="0" applyNumberFormat="1" applyBorder="1" applyAlignment="1" applyProtection="1">
      <alignment horizontal="center"/>
    </xf>
    <xf numFmtId="4" fontId="0" fillId="0" borderId="29" xfId="0" applyNumberFormat="1" applyBorder="1" applyAlignment="1" applyProtection="1">
      <alignment horizontal="center"/>
    </xf>
    <xf numFmtId="166" fontId="28" fillId="0" borderId="0" xfId="0" quotePrefix="1" applyFont="1" applyBorder="1" applyAlignment="1" applyProtection="1">
      <alignment horizontal="left"/>
    </xf>
    <xf numFmtId="166" fontId="28" fillId="0" borderId="36" xfId="0" quotePrefix="1" applyFont="1" applyBorder="1" applyAlignment="1" applyProtection="1">
      <alignment horizontal="left"/>
    </xf>
    <xf numFmtId="4" fontId="0" fillId="0" borderId="30" xfId="0" applyNumberFormat="1" applyBorder="1" applyAlignment="1" applyProtection="1">
      <alignment horizontal="center"/>
    </xf>
    <xf numFmtId="4" fontId="0" fillId="0" borderId="28" xfId="0" applyNumberFormat="1" applyBorder="1" applyAlignment="1" applyProtection="1">
      <alignment horizontal="center"/>
    </xf>
    <xf numFmtId="0" fontId="21" fillId="0" borderId="14" xfId="23" applyAlignment="1" applyProtection="1">
      <alignment horizontal="left" wrapText="1"/>
    </xf>
    <xf numFmtId="4" fontId="0" fillId="0" borderId="31" xfId="0" applyNumberFormat="1" applyFill="1" applyBorder="1" applyAlignment="1" applyProtection="1">
      <alignment horizontal="center"/>
    </xf>
    <xf numFmtId="4" fontId="0" fillId="0" borderId="23" xfId="0" applyNumberFormat="1" applyFill="1" applyBorder="1" applyAlignment="1" applyProtection="1">
      <alignment horizontal="center"/>
    </xf>
    <xf numFmtId="4" fontId="0" fillId="0" borderId="31" xfId="0" applyNumberFormat="1" applyBorder="1" applyAlignment="1" applyProtection="1">
      <alignment horizontal="center"/>
    </xf>
    <xf numFmtId="4" fontId="0" fillId="0" borderId="23" xfId="0" applyNumberFormat="1" applyBorder="1" applyAlignment="1" applyProtection="1">
      <alignment horizontal="center"/>
    </xf>
    <xf numFmtId="0" fontId="21" fillId="0" borderId="14" xfId="23" applyAlignment="1" applyProtection="1">
      <alignment horizontal="center" wrapText="1"/>
    </xf>
  </cellXfs>
  <cellStyles count="30">
    <cellStyle name="Bad" xfId="1" builtinId="27" customBuiltin="1"/>
    <cellStyle name="Calculation" xfId="2" builtinId="22" customBuiltin="1"/>
    <cellStyle name="Check Cell" xfId="3" builtinId="23" customBuiltin="1"/>
    <cellStyle name="Explanatory Text" xfId="4" builtinId="53" customBuiltin="1"/>
    <cellStyle name="Good" xfId="5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0" builtinId="8"/>
    <cellStyle name="Input" xfId="11" builtinId="20" customBuiltin="1"/>
    <cellStyle name="Linked Cell" xfId="12" builtinId="24" customBuiltin="1"/>
    <cellStyle name="Neutral" xfId="13" builtinId="28" customBuiltin="1"/>
    <cellStyle name="Normal" xfId="0" builtinId="0" customBuiltin="1"/>
    <cellStyle name="Note" xfId="14" builtinId="10" customBuiltin="1"/>
    <cellStyle name="Output" xfId="15" builtinId="21" customBuiltin="1"/>
    <cellStyle name="Percent" xfId="16" builtinId="5" customBuiltin="1"/>
    <cellStyle name="Smart Bold" xfId="17" xr:uid="{34A35A7B-E3C5-4320-B478-64D713277874}"/>
    <cellStyle name="Smart Forecast" xfId="18" xr:uid="{6BD81D92-895A-4135-A307-55EFE5F2D0FC}"/>
    <cellStyle name="Smart General" xfId="19" xr:uid="{84A8A3F4-A71C-4090-A7D6-AA57D36EE7AB}"/>
    <cellStyle name="Smart Highlight" xfId="20" xr:uid="{34E6A05E-1C4C-4538-A5F3-BBB5DECCEA3F}"/>
    <cellStyle name="Smart Percent" xfId="21" xr:uid="{E8F0605B-801E-46B4-8A2A-C9F973CE3FF3}"/>
    <cellStyle name="Smart Source" xfId="22" xr:uid="{95F6D6D5-6587-4716-B5C0-22920852F50F}"/>
    <cellStyle name="Smart Subtitle 1" xfId="23" xr:uid="{9FF0EBC2-E6EF-4BD6-AB45-D5957C87F284}"/>
    <cellStyle name="Smart Subtitle 2" xfId="24" xr:uid="{1B9D5DE4-5F58-44B4-BBD2-44018E76055B}"/>
    <cellStyle name="Smart Subtotal" xfId="25" xr:uid="{6633ED30-1087-40BA-8DC0-7138A957D4F7}"/>
    <cellStyle name="Smart Title" xfId="26" xr:uid="{AA1C2494-D913-4C00-98B7-88F1A66059AD}"/>
    <cellStyle name="Smart Total" xfId="27" xr:uid="{808846C9-187D-466D-8E5A-BB9B3C1298CF}"/>
    <cellStyle name="Title" xfId="28" builtinId="15" customBuiltin="1"/>
    <cellStyle name="Total" xfId="29" builtinId="25" customBuiltin="1"/>
  </cellStyles>
  <dxfs count="16">
    <dxf>
      <font>
        <b/>
        <i val="0"/>
        <color auto="1"/>
      </font>
      <fill>
        <patternFill>
          <bgColor rgb="FFCEEAB0"/>
        </patternFill>
      </fill>
    </dxf>
    <dxf>
      <font>
        <b/>
        <i val="0"/>
        <color theme="1"/>
      </font>
      <fill>
        <patternFill>
          <bgColor rgb="FFF7D5D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CEEAB0"/>
        </patternFill>
      </fill>
    </dxf>
    <dxf>
      <font>
        <b/>
        <i val="0"/>
        <color theme="1"/>
      </font>
      <fill>
        <patternFill>
          <bgColor rgb="FFF7D5D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CEEAB0"/>
        </patternFill>
      </fill>
    </dxf>
    <dxf>
      <font>
        <b/>
        <i val="0"/>
        <color theme="1"/>
      </font>
      <fill>
        <patternFill>
          <bgColor rgb="FFF7D5D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CEEAB0"/>
        </patternFill>
      </fill>
    </dxf>
    <dxf>
      <font>
        <b/>
        <i val="0"/>
        <color theme="1"/>
      </font>
      <fill>
        <patternFill>
          <bgColor rgb="FFF7D5D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horz" rtlCol="0" anchor="t"/>
      <a:lstStyle>
        <a:defPPr>
          <a:defRPr sz="900">
            <a:latin typeface="Arial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A955-3CF8-45B5-BCCA-FBBD9037ACDC}">
  <sheetPr codeName="Sheet3">
    <pageSetUpPr fitToPage="1"/>
  </sheetPr>
  <dimension ref="B1:P37"/>
  <sheetViews>
    <sheetView showGridLines="0" tabSelected="1" zoomScaleNormal="100" workbookViewId="0">
      <pane ySplit="5" topLeftCell="A6" activePane="bottomLeft" state="frozen"/>
      <selection pane="bottomLeft" activeCell="C2" sqref="C2"/>
    </sheetView>
  </sheetViews>
  <sheetFormatPr defaultColWidth="9.09765625" defaultRowHeight="11.5" outlineLevelCol="1" x14ac:dyDescent="0.25"/>
  <cols>
    <col min="1" max="1" width="2" style="28" customWidth="1"/>
    <col min="2" max="2" width="11.59765625" style="28" customWidth="1"/>
    <col min="3" max="3" width="43.59765625" style="28" customWidth="1"/>
    <col min="4" max="4" width="16.296875" style="28" customWidth="1"/>
    <col min="5" max="5" width="15.69921875" style="28" customWidth="1"/>
    <col min="6" max="6" width="14.09765625" style="28" customWidth="1"/>
    <col min="7" max="8" width="18.3984375" style="28" customWidth="1"/>
    <col min="9" max="9" width="17.296875" style="29" customWidth="1" outlineLevel="1"/>
    <col min="10" max="10" width="21.59765625" style="28" customWidth="1" outlineLevel="1"/>
    <col min="11" max="11" width="31.296875" style="28" customWidth="1" outlineLevel="1"/>
    <col min="12" max="12" width="14.296875" style="28" customWidth="1" outlineLevel="1"/>
    <col min="13" max="14" width="9.09765625" style="28" customWidth="1" outlineLevel="1"/>
    <col min="15" max="15" width="12.8984375" style="28" customWidth="1" outlineLevel="1"/>
    <col min="16" max="16384" width="9.09765625" style="28"/>
  </cols>
  <sheetData>
    <row r="1" spans="2:16" ht="12" x14ac:dyDescent="0.3">
      <c r="B1" s="77"/>
      <c r="C1" s="77"/>
      <c r="D1" s="77"/>
      <c r="E1" s="132" t="s">
        <v>107</v>
      </c>
      <c r="F1" s="132"/>
      <c r="G1" s="132"/>
      <c r="H1" s="132"/>
    </row>
    <row r="2" spans="2:16" ht="14.5" x14ac:dyDescent="0.35">
      <c r="B2" s="87" t="s">
        <v>104</v>
      </c>
      <c r="C2" s="77"/>
      <c r="D2" s="77"/>
      <c r="E2" s="132"/>
      <c r="F2" s="132"/>
      <c r="G2" s="132"/>
      <c r="H2" s="132"/>
      <c r="I2" s="71"/>
      <c r="J2" s="70"/>
      <c r="K2" s="70"/>
      <c r="L2" s="70"/>
      <c r="M2" s="70"/>
      <c r="N2" s="70"/>
      <c r="O2" s="70"/>
      <c r="P2" s="70"/>
    </row>
    <row r="3" spans="2:16" ht="30.75" customHeight="1" x14ac:dyDescent="0.4">
      <c r="B3" s="80"/>
      <c r="C3" s="77"/>
      <c r="D3" s="77"/>
      <c r="E3" s="132"/>
      <c r="F3" s="132"/>
      <c r="G3" s="132"/>
      <c r="H3" s="132"/>
      <c r="I3" s="71"/>
      <c r="J3" s="70"/>
      <c r="K3" s="70"/>
      <c r="L3" s="70"/>
      <c r="M3" s="70"/>
      <c r="N3" s="70"/>
      <c r="O3" s="70"/>
      <c r="P3" s="70"/>
    </row>
    <row r="4" spans="2:16" ht="12" x14ac:dyDescent="0.3">
      <c r="B4" s="77"/>
      <c r="C4" s="77"/>
      <c r="D4" s="77"/>
      <c r="E4" s="77"/>
      <c r="F4" s="77"/>
      <c r="G4" s="77"/>
      <c r="H4" s="77"/>
      <c r="I4" s="71"/>
      <c r="J4" s="70"/>
      <c r="K4" s="70"/>
      <c r="L4" s="70"/>
      <c r="M4" s="70"/>
      <c r="N4" s="70"/>
      <c r="O4" s="70"/>
      <c r="P4" s="70"/>
    </row>
    <row r="5" spans="2:16" ht="12.5" thickBot="1" x14ac:dyDescent="0.35">
      <c r="B5" s="77"/>
      <c r="C5" s="81" t="s">
        <v>106</v>
      </c>
      <c r="D5" s="136"/>
      <c r="E5" s="136"/>
      <c r="F5" s="136"/>
      <c r="G5" s="82"/>
      <c r="H5" s="82"/>
      <c r="I5" s="137" t="s">
        <v>31</v>
      </c>
      <c r="J5" s="137"/>
      <c r="K5" s="137"/>
      <c r="L5" s="137"/>
      <c r="M5" s="137"/>
      <c r="N5" s="137"/>
      <c r="O5" s="137"/>
      <c r="P5" s="70"/>
    </row>
    <row r="6" spans="2:16" ht="12" x14ac:dyDescent="0.3">
      <c r="B6" s="77"/>
      <c r="C6" s="77"/>
      <c r="D6" s="88"/>
      <c r="E6" s="77"/>
      <c r="F6" s="77"/>
      <c r="G6" s="77"/>
      <c r="H6" s="77"/>
      <c r="I6" s="71"/>
      <c r="J6" s="70"/>
      <c r="K6" s="70"/>
      <c r="L6" s="70"/>
      <c r="M6" s="70"/>
      <c r="N6" s="70"/>
      <c r="O6" s="70"/>
      <c r="P6" s="70"/>
    </row>
    <row r="7" spans="2:16" ht="12" x14ac:dyDescent="0.3">
      <c r="B7" s="77"/>
      <c r="C7" s="77"/>
      <c r="D7" s="77"/>
      <c r="E7" s="77"/>
      <c r="F7" s="77"/>
      <c r="G7" s="77"/>
      <c r="H7" s="77"/>
      <c r="I7" s="71"/>
      <c r="J7" s="70"/>
      <c r="K7" s="70"/>
      <c r="L7" s="70"/>
      <c r="M7" s="70"/>
      <c r="N7" s="70"/>
      <c r="O7" s="70"/>
      <c r="P7" s="70"/>
    </row>
    <row r="8" spans="2:16" ht="36.5" thickBot="1" x14ac:dyDescent="0.35">
      <c r="B8" s="86" t="s">
        <v>14</v>
      </c>
      <c r="C8" s="85" t="s">
        <v>0</v>
      </c>
      <c r="D8" s="85" t="s">
        <v>10</v>
      </c>
      <c r="E8" s="85" t="s">
        <v>12</v>
      </c>
      <c r="F8" s="85" t="s">
        <v>11</v>
      </c>
      <c r="G8" s="85" t="s">
        <v>108</v>
      </c>
      <c r="H8" s="83"/>
      <c r="I8" s="138" t="s">
        <v>31</v>
      </c>
      <c r="J8" s="138"/>
      <c r="K8" s="138"/>
      <c r="L8" s="138"/>
      <c r="M8" s="138"/>
      <c r="N8" s="138"/>
      <c r="O8" s="138"/>
      <c r="P8" s="70"/>
    </row>
    <row r="9" spans="2:16" ht="12" x14ac:dyDescent="0.3">
      <c r="B9" s="125" t="s">
        <v>15</v>
      </c>
      <c r="C9" s="113" t="s">
        <v>4</v>
      </c>
      <c r="D9" s="92"/>
      <c r="E9" s="92"/>
      <c r="F9" s="92"/>
      <c r="G9" s="123"/>
      <c r="H9" s="124"/>
      <c r="I9" s="131" t="s">
        <v>32</v>
      </c>
      <c r="J9" s="131"/>
      <c r="K9" s="131"/>
      <c r="L9" s="131"/>
      <c r="M9" s="131"/>
      <c r="N9" s="131"/>
      <c r="O9" s="131"/>
      <c r="P9" s="70"/>
    </row>
    <row r="10" spans="2:16" ht="12" x14ac:dyDescent="0.3">
      <c r="B10" s="126"/>
      <c r="C10" s="114" t="s">
        <v>1</v>
      </c>
      <c r="D10" s="93"/>
      <c r="E10" s="93"/>
      <c r="F10" s="93"/>
      <c r="G10" s="93"/>
      <c r="H10" s="124"/>
      <c r="I10" s="129" t="s">
        <v>33</v>
      </c>
      <c r="J10" s="129"/>
      <c r="K10" s="129"/>
      <c r="L10" s="129"/>
      <c r="M10" s="129"/>
      <c r="N10" s="129"/>
      <c r="O10" s="129"/>
      <c r="P10" s="70"/>
    </row>
    <row r="11" spans="2:16" ht="12" x14ac:dyDescent="0.3">
      <c r="B11" s="126"/>
      <c r="C11" s="114" t="s">
        <v>2</v>
      </c>
      <c r="D11" s="93"/>
      <c r="E11" s="93"/>
      <c r="F11" s="93"/>
      <c r="G11" s="93"/>
      <c r="H11" s="124"/>
      <c r="I11" s="129" t="s">
        <v>34</v>
      </c>
      <c r="J11" s="129"/>
      <c r="K11" s="129"/>
      <c r="L11" s="129"/>
      <c r="M11" s="129"/>
      <c r="N11" s="129"/>
      <c r="O11" s="129"/>
      <c r="P11" s="70"/>
    </row>
    <row r="12" spans="2:16" ht="12" x14ac:dyDescent="0.3">
      <c r="B12" s="126"/>
      <c r="C12" s="114" t="s">
        <v>3</v>
      </c>
      <c r="D12" s="93"/>
      <c r="E12" s="93"/>
      <c r="F12" s="93"/>
      <c r="G12" s="93"/>
      <c r="H12" s="124"/>
      <c r="I12" s="129" t="s">
        <v>80</v>
      </c>
      <c r="J12" s="129"/>
      <c r="K12" s="129"/>
      <c r="L12" s="129"/>
      <c r="M12" s="129"/>
      <c r="N12" s="129"/>
      <c r="O12" s="129"/>
      <c r="P12" s="70"/>
    </row>
    <row r="13" spans="2:16" ht="12" x14ac:dyDescent="0.3">
      <c r="B13" s="126"/>
      <c r="C13" s="114" t="s">
        <v>94</v>
      </c>
      <c r="D13" s="93"/>
      <c r="E13" s="93"/>
      <c r="F13" s="93"/>
      <c r="G13" s="93"/>
      <c r="H13" s="124"/>
      <c r="I13" s="129" t="s">
        <v>97</v>
      </c>
      <c r="J13" s="129"/>
      <c r="K13" s="129"/>
      <c r="L13" s="129"/>
      <c r="M13" s="129"/>
      <c r="N13" s="129"/>
      <c r="O13" s="129"/>
      <c r="P13" s="70"/>
    </row>
    <row r="14" spans="2:16" ht="12" x14ac:dyDescent="0.3">
      <c r="B14" s="126"/>
      <c r="C14" s="114" t="s">
        <v>5</v>
      </c>
      <c r="D14" s="93"/>
      <c r="E14" s="93"/>
      <c r="F14" s="93"/>
      <c r="G14" s="93"/>
      <c r="H14" s="124"/>
      <c r="I14" s="129" t="s">
        <v>93</v>
      </c>
      <c r="J14" s="129"/>
      <c r="K14" s="129"/>
      <c r="L14" s="129"/>
      <c r="M14" s="129"/>
      <c r="N14" s="129"/>
      <c r="O14" s="129"/>
      <c r="P14" s="70"/>
    </row>
    <row r="15" spans="2:16" ht="12" x14ac:dyDescent="0.3">
      <c r="B15" s="126"/>
      <c r="C15" s="114" t="s">
        <v>22</v>
      </c>
      <c r="D15" s="93"/>
      <c r="E15" s="93"/>
      <c r="F15" s="93"/>
      <c r="G15" s="93"/>
      <c r="H15" s="124"/>
      <c r="I15" s="129" t="s">
        <v>35</v>
      </c>
      <c r="J15" s="129"/>
      <c r="K15" s="129"/>
      <c r="L15" s="129"/>
      <c r="M15" s="129"/>
      <c r="N15" s="129"/>
      <c r="O15" s="129"/>
      <c r="P15" s="70"/>
    </row>
    <row r="16" spans="2:16" ht="12" x14ac:dyDescent="0.3">
      <c r="B16" s="126"/>
      <c r="C16" s="114" t="s">
        <v>6</v>
      </c>
      <c r="D16" s="93"/>
      <c r="E16" s="93"/>
      <c r="F16" s="93"/>
      <c r="G16" s="93"/>
      <c r="H16" s="124"/>
      <c r="I16" s="129" t="s">
        <v>36</v>
      </c>
      <c r="J16" s="129"/>
      <c r="K16" s="129"/>
      <c r="L16" s="129"/>
      <c r="M16" s="129"/>
      <c r="N16" s="129"/>
      <c r="O16" s="129"/>
      <c r="P16" s="70"/>
    </row>
    <row r="17" spans="2:16" ht="12" customHeight="1" x14ac:dyDescent="0.3">
      <c r="B17" s="128" t="s">
        <v>16</v>
      </c>
      <c r="C17" s="114" t="s">
        <v>7</v>
      </c>
      <c r="D17" s="93"/>
      <c r="E17" s="93"/>
      <c r="F17" s="93"/>
      <c r="G17" s="93"/>
      <c r="H17" s="124"/>
      <c r="I17" s="129" t="s">
        <v>37</v>
      </c>
      <c r="J17" s="129"/>
      <c r="K17" s="129"/>
      <c r="L17" s="129"/>
      <c r="M17" s="129"/>
      <c r="N17" s="129"/>
      <c r="O17" s="129"/>
      <c r="P17" s="70"/>
    </row>
    <row r="18" spans="2:16" ht="24" x14ac:dyDescent="0.3">
      <c r="B18" s="128"/>
      <c r="C18" s="115" t="s">
        <v>8</v>
      </c>
      <c r="D18" s="93"/>
      <c r="E18" s="93"/>
      <c r="F18" s="93"/>
      <c r="G18" s="93"/>
      <c r="H18" s="122" t="str">
        <f>IF(OR(D18&gt;0,E18&gt;0,F18&gt;0,G18&gt;0),"&lt;=Andmed sisestada     ''-'' märgiga!","")</f>
        <v/>
      </c>
      <c r="I18" s="130" t="s">
        <v>103</v>
      </c>
      <c r="J18" s="130"/>
      <c r="K18" s="130"/>
      <c r="L18" s="130"/>
      <c r="M18" s="130"/>
      <c r="N18" s="130"/>
      <c r="O18" s="130"/>
      <c r="P18" s="70"/>
    </row>
    <row r="19" spans="2:16" ht="12" x14ac:dyDescent="0.3">
      <c r="B19" s="128"/>
      <c r="C19" s="114" t="s">
        <v>25</v>
      </c>
      <c r="D19" s="93"/>
      <c r="E19" s="93"/>
      <c r="F19" s="93"/>
      <c r="G19" s="93"/>
      <c r="H19" s="124"/>
      <c r="I19" s="129" t="s">
        <v>38</v>
      </c>
      <c r="J19" s="129"/>
      <c r="K19" s="129"/>
      <c r="L19" s="129"/>
      <c r="M19" s="129"/>
      <c r="N19" s="129"/>
      <c r="O19" s="129"/>
      <c r="P19" s="70"/>
    </row>
    <row r="20" spans="2:16" ht="12" x14ac:dyDescent="0.3">
      <c r="B20" s="128"/>
      <c r="C20" s="115" t="s">
        <v>24</v>
      </c>
      <c r="D20" s="93"/>
      <c r="E20" s="93"/>
      <c r="F20" s="93"/>
      <c r="G20" s="93"/>
      <c r="H20" s="124"/>
      <c r="I20" s="129" t="s">
        <v>39</v>
      </c>
      <c r="J20" s="129"/>
      <c r="K20" s="129"/>
      <c r="L20" s="129"/>
      <c r="M20" s="129"/>
      <c r="N20" s="129"/>
      <c r="O20" s="129"/>
      <c r="P20" s="70"/>
    </row>
    <row r="21" spans="2:16" ht="12.5" thickBot="1" x14ac:dyDescent="0.35">
      <c r="B21" s="116" t="s">
        <v>17</v>
      </c>
      <c r="C21" s="117" t="s">
        <v>9</v>
      </c>
      <c r="D21" s="94">
        <v>365</v>
      </c>
      <c r="E21" s="94">
        <v>365</v>
      </c>
      <c r="F21" s="94">
        <v>365</v>
      </c>
      <c r="G21" s="95"/>
      <c r="H21" s="124"/>
      <c r="I21" s="135" t="s">
        <v>40</v>
      </c>
      <c r="J21" s="135"/>
      <c r="K21" s="135"/>
      <c r="L21" s="135"/>
      <c r="M21" s="135"/>
      <c r="N21" s="135"/>
      <c r="O21" s="135"/>
      <c r="P21" s="70"/>
    </row>
    <row r="22" spans="2:16" ht="12" x14ac:dyDescent="0.3">
      <c r="B22" s="77"/>
      <c r="C22" s="77"/>
      <c r="D22" s="77"/>
      <c r="E22" s="77"/>
      <c r="F22" s="77"/>
      <c r="G22" s="77"/>
      <c r="H22" s="77"/>
      <c r="I22" s="102"/>
      <c r="J22" s="102"/>
      <c r="K22" s="102"/>
      <c r="L22" s="102"/>
      <c r="M22" s="102"/>
      <c r="N22" s="102"/>
      <c r="O22" s="102"/>
      <c r="P22" s="70"/>
    </row>
    <row r="23" spans="2:16" ht="12" x14ac:dyDescent="0.3">
      <c r="B23" s="77"/>
      <c r="C23" s="76" t="s">
        <v>109</v>
      </c>
      <c r="D23" s="127" t="str">
        <f>Sheet1!D60</f>
        <v>Ei saa tulemust leida</v>
      </c>
      <c r="E23" s="127"/>
      <c r="F23" s="77"/>
      <c r="G23" s="77"/>
      <c r="H23" s="77"/>
      <c r="I23" s="134"/>
      <c r="J23" s="134"/>
      <c r="K23" s="134"/>
      <c r="L23" s="134"/>
      <c r="M23" s="134"/>
      <c r="N23" s="134"/>
      <c r="O23" s="134"/>
      <c r="P23" s="70"/>
    </row>
    <row r="24" spans="2:16" ht="12" x14ac:dyDescent="0.3">
      <c r="B24" s="77"/>
      <c r="C24" s="77"/>
      <c r="D24" s="77"/>
      <c r="E24" s="77"/>
      <c r="F24" s="77"/>
      <c r="G24" s="77"/>
      <c r="H24" s="77"/>
      <c r="I24" s="102"/>
      <c r="J24" s="102"/>
      <c r="K24" s="102"/>
      <c r="L24" s="102"/>
      <c r="M24" s="102"/>
      <c r="N24" s="102"/>
      <c r="O24" s="102"/>
      <c r="P24" s="70"/>
    </row>
    <row r="25" spans="2:16" ht="12" x14ac:dyDescent="0.3">
      <c r="B25" s="77"/>
      <c r="C25" s="76" t="s">
        <v>110</v>
      </c>
      <c r="D25" s="133" t="str">
        <f>Sheet1!D62</f>
        <v>Ei saa tulemust leida</v>
      </c>
      <c r="E25" s="133"/>
      <c r="F25" s="77"/>
      <c r="G25" s="77"/>
      <c r="H25" s="77"/>
      <c r="I25" s="134"/>
      <c r="J25" s="134"/>
      <c r="K25" s="134"/>
      <c r="L25" s="134"/>
      <c r="M25" s="103"/>
      <c r="N25" s="104"/>
      <c r="O25" s="104"/>
      <c r="P25" s="70"/>
    </row>
    <row r="26" spans="2:16" ht="12" x14ac:dyDescent="0.3">
      <c r="B26" s="77"/>
      <c r="C26" s="77"/>
      <c r="D26" s="77"/>
      <c r="E26" s="77"/>
      <c r="F26" s="77"/>
      <c r="G26" s="77"/>
      <c r="H26" s="77"/>
      <c r="I26" s="102"/>
      <c r="J26" s="102"/>
      <c r="K26" s="102"/>
      <c r="L26" s="102"/>
      <c r="M26" s="102"/>
      <c r="N26" s="102"/>
      <c r="O26" s="102"/>
      <c r="P26" s="70"/>
    </row>
    <row r="27" spans="2:16" ht="12" customHeight="1" x14ac:dyDescent="0.3">
      <c r="B27" s="77"/>
      <c r="C27" s="76" t="s">
        <v>111</v>
      </c>
      <c r="D27" s="133" t="str">
        <f>Sheet1!D83</f>
        <v>Ei saa tulemust leida</v>
      </c>
      <c r="E27" s="133"/>
      <c r="F27" s="77"/>
      <c r="G27" s="77"/>
      <c r="H27" s="77"/>
      <c r="I27" s="134"/>
      <c r="J27" s="134"/>
      <c r="K27" s="134"/>
      <c r="L27" s="134"/>
      <c r="M27" s="103"/>
      <c r="N27" s="104"/>
      <c r="O27" s="104"/>
      <c r="P27" s="70"/>
    </row>
    <row r="28" spans="2:16" ht="12" x14ac:dyDescent="0.3">
      <c r="B28" s="70"/>
      <c r="C28" s="70"/>
      <c r="D28" s="70"/>
      <c r="E28" s="70"/>
      <c r="F28" s="70"/>
      <c r="G28" s="70"/>
      <c r="H28" s="70"/>
      <c r="I28" s="102"/>
      <c r="J28" s="102"/>
      <c r="K28" s="102"/>
      <c r="L28" s="102"/>
      <c r="M28" s="102"/>
      <c r="N28" s="102"/>
      <c r="O28" s="102"/>
      <c r="P28" s="70"/>
    </row>
    <row r="29" spans="2:16" x14ac:dyDescent="0.25">
      <c r="B29" s="33"/>
      <c r="C29" s="33"/>
      <c r="D29" s="33"/>
      <c r="E29" s="33"/>
      <c r="F29" s="33"/>
      <c r="G29" s="33"/>
      <c r="I29" s="28"/>
    </row>
    <row r="30" spans="2:16" x14ac:dyDescent="0.25">
      <c r="B30" s="33"/>
      <c r="C30" s="33"/>
      <c r="D30" s="33"/>
      <c r="E30" s="33"/>
      <c r="F30" s="33"/>
      <c r="G30" s="33"/>
      <c r="I30" s="28"/>
    </row>
    <row r="37" spans="8:8" x14ac:dyDescent="0.25">
      <c r="H37" s="84"/>
    </row>
  </sheetData>
  <sheetProtection algorithmName="SHA-512" hashValue="e5kD1NJklWQsMbrF4UsInrlJKVw9N1/SbJUiXhEy0qZl3rrif2nTqEmOaLQ+nig8a4L3QZmFs80XcWnrs3S9/g==" saltValue="y/SS73ClzzOc0NoCaNetuQ==" spinCount="100000" sheet="1" objects="1" scenarios="1"/>
  <mergeCells count="25">
    <mergeCell ref="I27:L27"/>
    <mergeCell ref="I20:O20"/>
    <mergeCell ref="I21:O21"/>
    <mergeCell ref="D5:F5"/>
    <mergeCell ref="I5:O5"/>
    <mergeCell ref="I8:O8"/>
    <mergeCell ref="E1:H3"/>
    <mergeCell ref="D27:E27"/>
    <mergeCell ref="D25:E25"/>
    <mergeCell ref="I12:O12"/>
    <mergeCell ref="I13:O13"/>
    <mergeCell ref="I14:O14"/>
    <mergeCell ref="I15:O15"/>
    <mergeCell ref="I16:O16"/>
    <mergeCell ref="I23:O23"/>
    <mergeCell ref="I25:L25"/>
    <mergeCell ref="B9:B16"/>
    <mergeCell ref="D23:E23"/>
    <mergeCell ref="B17:B20"/>
    <mergeCell ref="I17:O17"/>
    <mergeCell ref="I18:O18"/>
    <mergeCell ref="I19:O19"/>
    <mergeCell ref="I11:O11"/>
    <mergeCell ref="I10:O10"/>
    <mergeCell ref="I9:O9"/>
  </mergeCells>
  <conditionalFormatting sqref="D25:E25">
    <cfRule type="containsText" dxfId="15" priority="22" operator="containsText" text="Võib toetust anda">
      <formula>NOT(ISERROR(SEARCH("Võib toetust anda",D25)))</formula>
    </cfRule>
    <cfRule type="containsText" dxfId="14" priority="24" operator="containsText" text="Pankroti oht">
      <formula>NOT(ISERROR(SEARCH("Pankroti oht",D25)))</formula>
    </cfRule>
  </conditionalFormatting>
  <conditionalFormatting sqref="D27:E27">
    <cfRule type="containsText" dxfId="13" priority="17" operator="containsText" text="Halveneb">
      <formula>NOT(ISERROR(SEARCH("Halveneb",D27)))</formula>
    </cfRule>
    <cfRule type="containsText" dxfId="12" priority="18" operator="containsText" text="Paraneb">
      <formula>NOT(ISERROR(SEARCH("Paraneb",D27)))</formula>
    </cfRule>
  </conditionalFormatting>
  <pageMargins left="0.6" right="0.6" top="1" bottom="1" header="0.5" footer="0.5"/>
  <pageSetup paperSize="9" scale="58" orientation="landscape" r:id="rId1"/>
  <headerFooter>
    <oddHeader>&amp;RDraft - Work in Progress</oddHeader>
    <oddFooter>&amp;L&amp;F
&amp;D, &amp;T&amp;CPage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A165-071E-4361-9547-37B86B68430C}">
  <sheetPr codeName="Sheet4">
    <pageSetUpPr fitToPage="1"/>
  </sheetPr>
  <dimension ref="A1:P32"/>
  <sheetViews>
    <sheetView showGridLines="0" workbookViewId="0">
      <pane ySplit="5" topLeftCell="A15" activePane="bottomLeft" state="frozen"/>
      <selection pane="bottomLeft" activeCell="B2" sqref="B2"/>
    </sheetView>
  </sheetViews>
  <sheetFormatPr defaultRowHeight="11.5" outlineLevelCol="1" x14ac:dyDescent="0.25"/>
  <cols>
    <col min="1" max="1" width="2" customWidth="1"/>
    <col min="2" max="2" width="11.59765625" customWidth="1"/>
    <col min="3" max="3" width="43.69921875" customWidth="1"/>
    <col min="4" max="4" width="16.296875" customWidth="1"/>
    <col min="5" max="5" width="15.8984375" customWidth="1"/>
    <col min="6" max="6" width="14.09765625" customWidth="1"/>
    <col min="7" max="8" width="18.3984375" customWidth="1"/>
    <col min="9" max="9" width="17.296875" style="10" customWidth="1" outlineLevel="1"/>
    <col min="10" max="10" width="21.59765625" customWidth="1" outlineLevel="1"/>
    <col min="11" max="11" width="31.296875" customWidth="1" outlineLevel="1"/>
    <col min="12" max="12" width="14.296875" customWidth="1" outlineLevel="1"/>
    <col min="13" max="14" width="9.09765625" customWidth="1" outlineLevel="1"/>
    <col min="15" max="15" width="14.69921875" customWidth="1" outlineLevel="1"/>
  </cols>
  <sheetData>
    <row r="1" spans="1:16" ht="12" x14ac:dyDescent="0.3">
      <c r="A1" s="68"/>
      <c r="B1" s="72"/>
      <c r="C1" s="72"/>
      <c r="D1" s="72"/>
      <c r="E1" s="145" t="s">
        <v>107</v>
      </c>
      <c r="F1" s="145"/>
      <c r="G1" s="145"/>
      <c r="H1" s="145"/>
      <c r="I1" s="69"/>
      <c r="J1" s="68"/>
      <c r="K1" s="68"/>
      <c r="L1" s="68"/>
      <c r="M1" s="68"/>
      <c r="N1" s="68"/>
      <c r="O1" s="68"/>
      <c r="P1" s="68"/>
    </row>
    <row r="2" spans="1:16" ht="14.5" x14ac:dyDescent="0.35">
      <c r="A2" s="68"/>
      <c r="B2" s="89" t="s">
        <v>105</v>
      </c>
      <c r="C2" s="72"/>
      <c r="D2" s="72"/>
      <c r="E2" s="145"/>
      <c r="F2" s="145"/>
      <c r="G2" s="145"/>
      <c r="H2" s="145"/>
      <c r="I2" s="69"/>
      <c r="J2" s="68"/>
      <c r="K2" s="68"/>
      <c r="L2" s="68"/>
      <c r="M2" s="68"/>
      <c r="N2" s="68"/>
      <c r="O2" s="68"/>
      <c r="P2" s="68"/>
    </row>
    <row r="3" spans="1:16" ht="14.5" x14ac:dyDescent="0.35">
      <c r="A3" s="68"/>
      <c r="B3" s="89"/>
      <c r="C3" s="72"/>
      <c r="D3" s="72"/>
      <c r="E3" s="145"/>
      <c r="F3" s="145"/>
      <c r="G3" s="145"/>
      <c r="H3" s="145"/>
      <c r="I3" s="69"/>
      <c r="J3" s="68"/>
      <c r="K3" s="68"/>
      <c r="L3" s="68"/>
      <c r="M3" s="68"/>
      <c r="N3" s="68"/>
      <c r="O3" s="68"/>
      <c r="P3" s="68"/>
    </row>
    <row r="4" spans="1:16" ht="22.5" customHeight="1" x14ac:dyDescent="0.3">
      <c r="A4" s="68"/>
      <c r="B4" s="72"/>
      <c r="C4" s="72"/>
      <c r="D4" s="72"/>
      <c r="E4" s="145"/>
      <c r="F4" s="145"/>
      <c r="G4" s="145"/>
      <c r="H4" s="145"/>
      <c r="I4" s="69"/>
      <c r="J4" s="68"/>
      <c r="K4" s="68"/>
      <c r="L4" s="68"/>
      <c r="M4" s="68"/>
      <c r="N4" s="68"/>
      <c r="O4" s="68"/>
      <c r="P4" s="68"/>
    </row>
    <row r="5" spans="1:16" ht="12.5" thickBot="1" x14ac:dyDescent="0.35">
      <c r="A5" s="68"/>
      <c r="B5" s="72"/>
      <c r="C5" s="73" t="s">
        <v>106</v>
      </c>
      <c r="D5" s="136"/>
      <c r="E5" s="136"/>
      <c r="F5" s="136"/>
      <c r="G5" s="74"/>
      <c r="H5" s="74"/>
      <c r="I5" s="147" t="s">
        <v>31</v>
      </c>
      <c r="J5" s="147"/>
      <c r="K5" s="147"/>
      <c r="L5" s="147"/>
      <c r="M5" s="147"/>
      <c r="N5" s="147"/>
      <c r="O5" s="147"/>
      <c r="P5" s="68"/>
    </row>
    <row r="6" spans="1:16" ht="12" x14ac:dyDescent="0.3">
      <c r="A6" s="68"/>
      <c r="B6" s="72"/>
      <c r="C6" s="72"/>
      <c r="D6" s="72"/>
      <c r="E6" s="72"/>
      <c r="F6" s="72"/>
      <c r="G6" s="72"/>
      <c r="H6" s="72"/>
      <c r="I6" s="111"/>
      <c r="J6" s="112"/>
      <c r="K6" s="112"/>
      <c r="L6" s="112"/>
      <c r="M6" s="112"/>
      <c r="N6" s="112"/>
      <c r="O6" s="112"/>
      <c r="P6" s="68"/>
    </row>
    <row r="7" spans="1:16" ht="12" x14ac:dyDescent="0.3">
      <c r="A7" s="68"/>
      <c r="B7" s="72"/>
      <c r="C7" s="72"/>
      <c r="D7" s="72"/>
      <c r="E7" s="72"/>
      <c r="F7" s="72"/>
      <c r="G7" s="72"/>
      <c r="H7" s="72"/>
      <c r="I7" s="108"/>
      <c r="J7" s="109"/>
      <c r="K7" s="109"/>
      <c r="L7" s="109"/>
      <c r="M7" s="109"/>
      <c r="N7" s="109"/>
      <c r="O7" s="109"/>
      <c r="P7" s="68"/>
    </row>
    <row r="8" spans="1:16" ht="36.5" thickBot="1" x14ac:dyDescent="0.35">
      <c r="A8" s="68"/>
      <c r="B8" s="90" t="s">
        <v>14</v>
      </c>
      <c r="C8" s="91" t="s">
        <v>0</v>
      </c>
      <c r="D8" s="91" t="s">
        <v>10</v>
      </c>
      <c r="E8" s="91" t="s">
        <v>12</v>
      </c>
      <c r="F8" s="91" t="s">
        <v>11</v>
      </c>
      <c r="G8" s="91" t="s">
        <v>108</v>
      </c>
      <c r="H8" s="75"/>
      <c r="I8" s="148" t="s">
        <v>31</v>
      </c>
      <c r="J8" s="148"/>
      <c r="K8" s="148"/>
      <c r="L8" s="148"/>
      <c r="M8" s="148"/>
      <c r="N8" s="148"/>
      <c r="O8" s="148"/>
      <c r="P8" s="68"/>
    </row>
    <row r="9" spans="1:16" ht="12" x14ac:dyDescent="0.3">
      <c r="A9" s="68"/>
      <c r="B9" s="139" t="s">
        <v>15</v>
      </c>
      <c r="C9" s="96" t="s">
        <v>59</v>
      </c>
      <c r="D9" s="92"/>
      <c r="E9" s="92"/>
      <c r="F9" s="92"/>
      <c r="G9" s="123"/>
      <c r="H9" s="121"/>
      <c r="I9" s="141" t="s">
        <v>77</v>
      </c>
      <c r="J9" s="141"/>
      <c r="K9" s="141"/>
      <c r="L9" s="141"/>
      <c r="M9" s="141"/>
      <c r="N9" s="141"/>
      <c r="O9" s="141"/>
      <c r="P9" s="68"/>
    </row>
    <row r="10" spans="1:16" ht="12" customHeight="1" x14ac:dyDescent="0.3">
      <c r="A10" s="68"/>
      <c r="B10" s="140"/>
      <c r="C10" s="97" t="s">
        <v>4</v>
      </c>
      <c r="D10" s="93"/>
      <c r="E10" s="93"/>
      <c r="F10" s="93"/>
      <c r="G10" s="93"/>
      <c r="H10" s="121"/>
      <c r="I10" s="141" t="s">
        <v>78</v>
      </c>
      <c r="J10" s="141"/>
      <c r="K10" s="141"/>
      <c r="L10" s="141"/>
      <c r="M10" s="141"/>
      <c r="N10" s="141"/>
      <c r="O10" s="141"/>
      <c r="P10" s="68"/>
    </row>
    <row r="11" spans="1:16" ht="12" x14ac:dyDescent="0.3">
      <c r="A11" s="68"/>
      <c r="B11" s="140"/>
      <c r="C11" s="97" t="s">
        <v>1</v>
      </c>
      <c r="D11" s="93"/>
      <c r="E11" s="93"/>
      <c r="F11" s="93"/>
      <c r="G11" s="93"/>
      <c r="H11" s="121"/>
      <c r="I11" s="141" t="s">
        <v>86</v>
      </c>
      <c r="J11" s="141"/>
      <c r="K11" s="141"/>
      <c r="L11" s="141"/>
      <c r="M11" s="141"/>
      <c r="N11" s="141"/>
      <c r="O11" s="141"/>
      <c r="P11" s="68"/>
    </row>
    <row r="12" spans="1:16" ht="12" x14ac:dyDescent="0.3">
      <c r="A12" s="68"/>
      <c r="B12" s="140"/>
      <c r="C12" s="97" t="s">
        <v>2</v>
      </c>
      <c r="D12" s="118">
        <f>D9+D10+D11</f>
        <v>0</v>
      </c>
      <c r="E12" s="118">
        <f>E9+E10+E11</f>
        <v>0</v>
      </c>
      <c r="F12" s="118">
        <f>F9+F10+F11</f>
        <v>0</v>
      </c>
      <c r="G12" s="118">
        <f>G9+G10+G11</f>
        <v>0</v>
      </c>
      <c r="H12" s="121"/>
      <c r="I12" s="141" t="s">
        <v>63</v>
      </c>
      <c r="J12" s="141"/>
      <c r="K12" s="141"/>
      <c r="L12" s="141"/>
      <c r="M12" s="141"/>
      <c r="N12" s="141"/>
      <c r="O12" s="141"/>
      <c r="P12" s="68"/>
    </row>
    <row r="13" spans="1:16" ht="12" x14ac:dyDescent="0.3">
      <c r="A13" s="68"/>
      <c r="B13" s="140"/>
      <c r="C13" s="97" t="s">
        <v>47</v>
      </c>
      <c r="D13" s="119"/>
      <c r="E13" s="119"/>
      <c r="F13" s="119"/>
      <c r="G13" s="119"/>
      <c r="H13" s="121"/>
      <c r="I13" s="110" t="s">
        <v>60</v>
      </c>
      <c r="J13" s="110"/>
      <c r="K13" s="110"/>
      <c r="L13" s="110"/>
      <c r="M13" s="110"/>
      <c r="N13" s="110"/>
      <c r="O13" s="110"/>
      <c r="P13" s="68"/>
    </row>
    <row r="14" spans="1:16" ht="12" x14ac:dyDescent="0.3">
      <c r="A14" s="68"/>
      <c r="B14" s="140"/>
      <c r="C14" s="97" t="s">
        <v>3</v>
      </c>
      <c r="D14" s="119"/>
      <c r="E14" s="119"/>
      <c r="F14" s="119"/>
      <c r="G14" s="119"/>
      <c r="H14" s="121"/>
      <c r="I14" s="141" t="s">
        <v>61</v>
      </c>
      <c r="J14" s="141"/>
      <c r="K14" s="141"/>
      <c r="L14" s="141"/>
      <c r="M14" s="141"/>
      <c r="N14" s="141"/>
      <c r="O14" s="141"/>
      <c r="P14" s="68"/>
    </row>
    <row r="15" spans="1:16" ht="12" x14ac:dyDescent="0.3">
      <c r="A15" s="68"/>
      <c r="B15" s="140"/>
      <c r="C15" s="97" t="s">
        <v>94</v>
      </c>
      <c r="D15" s="119"/>
      <c r="E15" s="119"/>
      <c r="F15" s="119"/>
      <c r="G15" s="119"/>
      <c r="H15" s="121"/>
      <c r="I15" s="141" t="s">
        <v>98</v>
      </c>
      <c r="J15" s="141"/>
      <c r="K15" s="141"/>
      <c r="L15" s="141"/>
      <c r="M15" s="141"/>
      <c r="N15" s="141"/>
      <c r="O15" s="141"/>
      <c r="P15" s="68"/>
    </row>
    <row r="16" spans="1:16" ht="12" x14ac:dyDescent="0.3">
      <c r="A16" s="68"/>
      <c r="B16" s="140"/>
      <c r="C16" s="97" t="s">
        <v>62</v>
      </c>
      <c r="D16" s="119"/>
      <c r="E16" s="119"/>
      <c r="F16" s="119"/>
      <c r="G16" s="119"/>
      <c r="H16" s="121"/>
      <c r="I16" s="110" t="s">
        <v>87</v>
      </c>
      <c r="J16" s="110"/>
      <c r="K16" s="110"/>
      <c r="L16" s="110"/>
      <c r="M16" s="110"/>
      <c r="N16" s="110"/>
      <c r="O16" s="110"/>
      <c r="P16" s="68"/>
    </row>
    <row r="17" spans="1:16" ht="12" x14ac:dyDescent="0.3">
      <c r="A17" s="68"/>
      <c r="B17" s="140"/>
      <c r="C17" s="97" t="s">
        <v>5</v>
      </c>
      <c r="D17" s="118">
        <f>D14+D16</f>
        <v>0</v>
      </c>
      <c r="E17" s="118">
        <f>E14+E16</f>
        <v>0</v>
      </c>
      <c r="F17" s="118">
        <f>F14+F16</f>
        <v>0</v>
      </c>
      <c r="G17" s="118">
        <f>G14+G16</f>
        <v>0</v>
      </c>
      <c r="H17" s="121"/>
      <c r="I17" s="141" t="s">
        <v>64</v>
      </c>
      <c r="J17" s="141"/>
      <c r="K17" s="141"/>
      <c r="L17" s="141"/>
      <c r="M17" s="141"/>
      <c r="N17" s="141"/>
      <c r="O17" s="141"/>
      <c r="P17" s="68"/>
    </row>
    <row r="18" spans="1:16" ht="12" x14ac:dyDescent="0.3">
      <c r="A18" s="68"/>
      <c r="B18" s="140"/>
      <c r="C18" s="98" t="s">
        <v>22</v>
      </c>
      <c r="D18" s="118">
        <f>D19-D17</f>
        <v>0</v>
      </c>
      <c r="E18" s="118">
        <f>E19-E17</f>
        <v>0</v>
      </c>
      <c r="F18" s="118">
        <f>F19-F17</f>
        <v>0</v>
      </c>
      <c r="G18" s="118">
        <f>G19-G17</f>
        <v>0</v>
      </c>
      <c r="H18" s="121"/>
      <c r="I18" s="141" t="s">
        <v>65</v>
      </c>
      <c r="J18" s="141"/>
      <c r="K18" s="141"/>
      <c r="L18" s="141"/>
      <c r="M18" s="141"/>
      <c r="N18" s="141"/>
      <c r="O18" s="141"/>
      <c r="P18" s="68"/>
    </row>
    <row r="19" spans="1:16" ht="12" x14ac:dyDescent="0.3">
      <c r="A19" s="68"/>
      <c r="B19" s="140"/>
      <c r="C19" s="98" t="s">
        <v>6</v>
      </c>
      <c r="D19" s="118">
        <f>D12+D13</f>
        <v>0</v>
      </c>
      <c r="E19" s="118">
        <f>E12+E13</f>
        <v>0</v>
      </c>
      <c r="F19" s="118">
        <f>F12+F13</f>
        <v>0</v>
      </c>
      <c r="G19" s="118">
        <f>G12+G13</f>
        <v>0</v>
      </c>
      <c r="H19" s="121"/>
      <c r="I19" s="141" t="s">
        <v>66</v>
      </c>
      <c r="J19" s="141"/>
      <c r="K19" s="141"/>
      <c r="L19" s="141"/>
      <c r="M19" s="141"/>
      <c r="N19" s="141"/>
      <c r="O19" s="141"/>
      <c r="P19" s="68"/>
    </row>
    <row r="20" spans="1:16" ht="12" x14ac:dyDescent="0.3">
      <c r="A20" s="68"/>
      <c r="B20" s="142" t="s">
        <v>16</v>
      </c>
      <c r="C20" s="97" t="s">
        <v>7</v>
      </c>
      <c r="D20" s="93"/>
      <c r="E20" s="93"/>
      <c r="F20" s="93"/>
      <c r="G20" s="93"/>
      <c r="H20" s="121"/>
      <c r="I20" s="141" t="s">
        <v>79</v>
      </c>
      <c r="J20" s="141"/>
      <c r="K20" s="141"/>
      <c r="L20" s="141"/>
      <c r="M20" s="141"/>
      <c r="N20" s="141"/>
      <c r="O20" s="141"/>
      <c r="P20" s="68"/>
    </row>
    <row r="21" spans="1:16" ht="24" x14ac:dyDescent="0.3">
      <c r="A21" s="68"/>
      <c r="B21" s="142"/>
      <c r="C21" s="99" t="s">
        <v>8</v>
      </c>
      <c r="D21" s="93"/>
      <c r="E21" s="93"/>
      <c r="F21" s="93"/>
      <c r="G21" s="93"/>
      <c r="H21" s="122" t="str">
        <f>IF(OR(D21&gt;0,E21&gt;0,F21&gt;0,G21&gt;0),"&lt;=Andmed sisestada     ''-'' märgiga!","")</f>
        <v/>
      </c>
      <c r="I21" s="143" t="s">
        <v>101</v>
      </c>
      <c r="J21" s="143"/>
      <c r="K21" s="143"/>
      <c r="L21" s="143"/>
      <c r="M21" s="143"/>
      <c r="N21" s="143"/>
      <c r="O21" s="143"/>
      <c r="P21" s="68"/>
    </row>
    <row r="22" spans="1:16" ht="12" x14ac:dyDescent="0.3">
      <c r="A22" s="68"/>
      <c r="B22" s="142"/>
      <c r="C22" s="97" t="s">
        <v>25</v>
      </c>
      <c r="D22" s="93"/>
      <c r="E22" s="93"/>
      <c r="F22" s="93"/>
      <c r="G22" s="93"/>
      <c r="H22" s="121"/>
      <c r="I22" s="141" t="s">
        <v>95</v>
      </c>
      <c r="J22" s="141"/>
      <c r="K22" s="141"/>
      <c r="L22" s="141"/>
      <c r="M22" s="141"/>
      <c r="N22" s="141"/>
      <c r="O22" s="141"/>
      <c r="P22" s="68"/>
    </row>
    <row r="23" spans="1:16" ht="12" x14ac:dyDescent="0.3">
      <c r="A23" s="68"/>
      <c r="B23" s="142"/>
      <c r="C23" s="99" t="s">
        <v>24</v>
      </c>
      <c r="D23" s="93"/>
      <c r="E23" s="93"/>
      <c r="F23" s="93"/>
      <c r="G23" s="93"/>
      <c r="H23" s="121"/>
      <c r="I23" s="144" t="s">
        <v>102</v>
      </c>
      <c r="J23" s="144"/>
      <c r="K23" s="144"/>
      <c r="L23" s="144"/>
      <c r="M23" s="144"/>
      <c r="N23" s="144"/>
      <c r="O23" s="144"/>
      <c r="P23" s="68"/>
    </row>
    <row r="24" spans="1:16" ht="12.5" thickBot="1" x14ac:dyDescent="0.35">
      <c r="A24" s="68"/>
      <c r="B24" s="100" t="s">
        <v>17</v>
      </c>
      <c r="C24" s="101" t="s">
        <v>9</v>
      </c>
      <c r="D24" s="120">
        <v>365</v>
      </c>
      <c r="E24" s="120">
        <v>365</v>
      </c>
      <c r="F24" s="120">
        <v>365</v>
      </c>
      <c r="G24" s="95"/>
      <c r="H24" s="121"/>
      <c r="I24" s="149" t="s">
        <v>40</v>
      </c>
      <c r="J24" s="149"/>
      <c r="K24" s="149"/>
      <c r="L24" s="149"/>
      <c r="M24" s="149"/>
      <c r="N24" s="149"/>
      <c r="O24" s="149"/>
      <c r="P24" s="68"/>
    </row>
    <row r="25" spans="1:16" ht="12" x14ac:dyDescent="0.3">
      <c r="A25" s="68"/>
      <c r="B25" s="72"/>
      <c r="C25" s="72"/>
      <c r="D25" s="72"/>
      <c r="E25" s="72"/>
      <c r="F25" s="72"/>
      <c r="G25" s="72"/>
      <c r="H25" s="72"/>
      <c r="I25" s="105"/>
      <c r="J25" s="105"/>
      <c r="K25" s="105"/>
      <c r="L25" s="105"/>
      <c r="M25" s="105"/>
      <c r="N25" s="105"/>
      <c r="O25" s="105"/>
      <c r="P25" s="68"/>
    </row>
    <row r="26" spans="1:16" ht="12" x14ac:dyDescent="0.3">
      <c r="A26" s="68"/>
      <c r="B26" s="72"/>
      <c r="C26" s="76" t="s">
        <v>109</v>
      </c>
      <c r="D26" s="127" t="str">
        <f>Sheet1!C14</f>
        <v>Ei saa tulemust leida</v>
      </c>
      <c r="E26" s="127"/>
      <c r="F26" s="72"/>
      <c r="G26" s="72"/>
      <c r="H26" s="72"/>
      <c r="I26" s="134"/>
      <c r="J26" s="134"/>
      <c r="K26" s="134"/>
      <c r="L26" s="134"/>
      <c r="M26" s="134"/>
      <c r="N26" s="134"/>
      <c r="O26" s="134"/>
      <c r="P26" s="68"/>
    </row>
    <row r="27" spans="1:16" ht="12" x14ac:dyDescent="0.3">
      <c r="A27" s="68"/>
      <c r="B27" s="72"/>
      <c r="C27" s="72"/>
      <c r="D27" s="77"/>
      <c r="E27" s="77"/>
      <c r="F27" s="72"/>
      <c r="G27" s="72"/>
      <c r="H27" s="72"/>
      <c r="I27" s="105"/>
      <c r="J27" s="105"/>
      <c r="K27" s="105"/>
      <c r="L27" s="105"/>
      <c r="M27" s="105"/>
      <c r="N27" s="105"/>
      <c r="O27" s="105"/>
      <c r="P27" s="68"/>
    </row>
    <row r="28" spans="1:16" ht="12" x14ac:dyDescent="0.3">
      <c r="A28" s="68"/>
      <c r="B28" s="72"/>
      <c r="C28" s="78" t="s">
        <v>110</v>
      </c>
      <c r="D28" s="133" t="str">
        <f>Sheet1!C16</f>
        <v>Ei saa tulemust leida</v>
      </c>
      <c r="E28" s="133"/>
      <c r="F28" s="72"/>
      <c r="G28" s="72"/>
      <c r="H28" s="72"/>
      <c r="I28" s="146"/>
      <c r="J28" s="146"/>
      <c r="K28" s="146"/>
      <c r="L28" s="146"/>
      <c r="M28" s="106"/>
      <c r="N28" s="107"/>
      <c r="O28" s="107"/>
      <c r="P28" s="68"/>
    </row>
    <row r="29" spans="1:16" ht="12" x14ac:dyDescent="0.3">
      <c r="A29" s="68"/>
      <c r="B29" s="72"/>
      <c r="C29" s="72"/>
      <c r="D29" s="77"/>
      <c r="E29" s="77"/>
      <c r="F29" s="72"/>
      <c r="G29" s="72"/>
      <c r="H29" s="72"/>
      <c r="I29" s="105"/>
      <c r="J29" s="105"/>
      <c r="K29" s="105"/>
      <c r="L29" s="105"/>
      <c r="M29" s="105"/>
      <c r="N29" s="105"/>
      <c r="O29" s="105"/>
      <c r="P29" s="68"/>
    </row>
    <row r="30" spans="1:16" ht="12" x14ac:dyDescent="0.3">
      <c r="A30" s="68"/>
      <c r="B30" s="72"/>
      <c r="C30" s="78" t="s">
        <v>111</v>
      </c>
      <c r="D30" s="133" t="str">
        <f>Sheet1!C37</f>
        <v>Ei saa tulemust leida</v>
      </c>
      <c r="E30" s="133"/>
      <c r="F30" s="72"/>
      <c r="G30" s="72"/>
      <c r="H30" s="72"/>
      <c r="I30" s="146"/>
      <c r="J30" s="146"/>
      <c r="K30" s="146"/>
      <c r="L30" s="146"/>
      <c r="M30" s="106"/>
      <c r="N30" s="107"/>
      <c r="O30" s="107"/>
      <c r="P30" s="68"/>
    </row>
    <row r="31" spans="1:16" ht="12" x14ac:dyDescent="0.3">
      <c r="A31" s="68"/>
      <c r="B31" s="79"/>
      <c r="C31" s="79"/>
      <c r="D31" s="79"/>
      <c r="E31" s="79"/>
      <c r="F31" s="79"/>
      <c r="G31" s="79"/>
      <c r="H31" s="72"/>
      <c r="I31" s="105"/>
      <c r="J31" s="105"/>
      <c r="K31" s="105"/>
      <c r="L31" s="105"/>
      <c r="M31" s="105"/>
      <c r="N31" s="105"/>
      <c r="O31" s="105"/>
      <c r="P31" s="68"/>
    </row>
    <row r="32" spans="1:16" ht="12" x14ac:dyDescent="0.3">
      <c r="A32" s="68"/>
      <c r="B32" s="68"/>
      <c r="C32" s="68"/>
      <c r="D32" s="68"/>
      <c r="E32" s="68"/>
      <c r="F32" s="68"/>
      <c r="G32" s="68"/>
      <c r="H32" s="68"/>
      <c r="I32" s="69"/>
      <c r="J32" s="68"/>
      <c r="K32" s="68"/>
      <c r="L32" s="68"/>
      <c r="M32" s="68"/>
      <c r="N32" s="68"/>
      <c r="O32" s="68"/>
      <c r="P32" s="68"/>
    </row>
  </sheetData>
  <sheetProtection algorithmName="SHA-512" hashValue="TtatSYk4eW7P9/OHYliOdis7QS7MbFDtBt4GbsZLOnAnB0OgeqhaXrT6Ll7roSbAdOKuC/iBLOyvDeW/NLqE3Q==" saltValue="sEy2GNvGn5uSg6eor224hg==" spinCount="100000" sheet="1" objects="1" scenarios="1"/>
  <mergeCells count="26">
    <mergeCell ref="E1:H4"/>
    <mergeCell ref="D28:E28"/>
    <mergeCell ref="I28:L28"/>
    <mergeCell ref="D30:E30"/>
    <mergeCell ref="I30:L30"/>
    <mergeCell ref="D5:F5"/>
    <mergeCell ref="I5:O5"/>
    <mergeCell ref="I8:O8"/>
    <mergeCell ref="I19:O19"/>
    <mergeCell ref="I24:O24"/>
    <mergeCell ref="I15:O15"/>
    <mergeCell ref="I17:O17"/>
    <mergeCell ref="I10:O10"/>
    <mergeCell ref="I11:O11"/>
    <mergeCell ref="I9:O9"/>
    <mergeCell ref="I18:O18"/>
    <mergeCell ref="B9:B19"/>
    <mergeCell ref="I12:O12"/>
    <mergeCell ref="D26:E26"/>
    <mergeCell ref="B20:B23"/>
    <mergeCell ref="I20:O20"/>
    <mergeCell ref="I21:O21"/>
    <mergeCell ref="I22:O22"/>
    <mergeCell ref="I23:O23"/>
    <mergeCell ref="I26:O26"/>
    <mergeCell ref="I14:O14"/>
  </mergeCells>
  <conditionalFormatting sqref="D28:E28">
    <cfRule type="containsText" dxfId="11" priority="5" operator="containsText" text="Võib toetust anda">
      <formula>NOT(ISERROR(SEARCH("Võib toetust anda",D28)))</formula>
    </cfRule>
    <cfRule type="containsText" dxfId="10" priority="6" operator="containsText" text="Pankroti oht">
      <formula>NOT(ISERROR(SEARCH("Pankroti oht",D28)))</formula>
    </cfRule>
  </conditionalFormatting>
  <conditionalFormatting sqref="D30:E30">
    <cfRule type="containsText" dxfId="9" priority="3" operator="containsText" text="Halveneb">
      <formula>NOT(ISERROR(SEARCH("Halveneb",D30)))</formula>
    </cfRule>
    <cfRule type="containsText" dxfId="8" priority="4" operator="containsText" text="Paraneb">
      <formula>NOT(ISERROR(SEARCH("Paraneb",D30)))</formula>
    </cfRule>
  </conditionalFormatting>
  <pageMargins left="0.6" right="0.6" top="1" bottom="1" header="0.5" footer="0.5"/>
  <pageSetup paperSize="9" scale="58" orientation="landscape" r:id="rId1"/>
  <headerFooter>
    <oddHeader>&amp;RDraft - Work in Progress</oddHeader>
    <oddFooter>&amp;L&amp;F
&amp;D, &amp;T&amp;CPage 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55EA-3F4C-4272-A189-EB864232AAAE}">
  <dimension ref="A1:N86"/>
  <sheetViews>
    <sheetView topLeftCell="A8" workbookViewId="0">
      <selection activeCell="H29" sqref="H29:N29"/>
    </sheetView>
  </sheetViews>
  <sheetFormatPr defaultRowHeight="11.5" x14ac:dyDescent="0.25"/>
  <cols>
    <col min="7" max="7" width="9" bestFit="1" customWidth="1"/>
  </cols>
  <sheetData>
    <row r="1" spans="1:14" x14ac:dyDescent="0.25">
      <c r="A1" s="17"/>
      <c r="B1" s="17"/>
      <c r="C1" s="17"/>
      <c r="D1" s="17"/>
      <c r="E1" s="17"/>
      <c r="F1" s="17"/>
    </row>
    <row r="2" spans="1:14" x14ac:dyDescent="0.25">
      <c r="H2" s="10"/>
    </row>
    <row r="3" spans="1:14" ht="14" x14ac:dyDescent="0.3">
      <c r="B3" s="1" t="s">
        <v>89</v>
      </c>
      <c r="H3" s="10"/>
    </row>
    <row r="4" spans="1:14" ht="35" thickBot="1" x14ac:dyDescent="0.3">
      <c r="A4" s="20" t="s">
        <v>26</v>
      </c>
      <c r="B4" s="161" t="s">
        <v>13</v>
      </c>
      <c r="C4" s="161"/>
      <c r="D4" s="161"/>
      <c r="E4" s="162" t="s">
        <v>82</v>
      </c>
      <c r="F4" s="162"/>
      <c r="G4" s="19" t="s">
        <v>28</v>
      </c>
      <c r="H4" s="10"/>
    </row>
    <row r="5" spans="1:14" ht="12" x14ac:dyDescent="0.3">
      <c r="A5" s="21"/>
      <c r="B5" s="163" t="s">
        <v>50</v>
      </c>
      <c r="C5" s="163"/>
      <c r="D5" s="164"/>
      <c r="E5" s="154"/>
      <c r="F5" s="155"/>
      <c r="G5" s="23">
        <v>0.96988679801527911</v>
      </c>
      <c r="H5" s="156" t="s">
        <v>51</v>
      </c>
      <c r="I5" s="156"/>
      <c r="J5" s="156"/>
      <c r="K5" s="156"/>
      <c r="L5" s="156"/>
      <c r="M5" s="156"/>
      <c r="N5" s="156"/>
    </row>
    <row r="6" spans="1:14" ht="12" x14ac:dyDescent="0.3">
      <c r="A6" s="150" t="s">
        <v>27</v>
      </c>
      <c r="B6" s="152" t="s">
        <v>58</v>
      </c>
      <c r="C6" s="152"/>
      <c r="D6" s="153"/>
      <c r="E6" s="154">
        <f>IFERROR('FIE jätkusuutlikkuse mudel'!F22/'FIE jätkusuutlikkuse mudel'!F19,0)</f>
        <v>0</v>
      </c>
      <c r="F6" s="155"/>
      <c r="G6" s="23">
        <v>0.58613011046577768</v>
      </c>
      <c r="H6" s="156" t="s">
        <v>46</v>
      </c>
      <c r="I6" s="156"/>
      <c r="J6" s="156"/>
      <c r="K6" s="156"/>
      <c r="L6" s="156"/>
      <c r="M6" s="156"/>
      <c r="N6" s="156"/>
    </row>
    <row r="7" spans="1:14" ht="12" x14ac:dyDescent="0.3">
      <c r="A7" s="150"/>
      <c r="B7" s="152" t="s">
        <v>56</v>
      </c>
      <c r="C7" s="152"/>
      <c r="D7" s="153"/>
      <c r="E7" s="170">
        <f>IFERROR('FIE jätkusuutlikkuse mudel'!F20/'FIE jätkusuutlikkuse mudel'!F19,0)</f>
        <v>0</v>
      </c>
      <c r="F7" s="171"/>
      <c r="G7" s="24">
        <v>4.1095943759620751E-2</v>
      </c>
      <c r="H7" s="156" t="s">
        <v>46</v>
      </c>
      <c r="I7" s="156"/>
      <c r="J7" s="156"/>
      <c r="K7" s="156"/>
      <c r="L7" s="156"/>
      <c r="M7" s="156"/>
      <c r="N7" s="156"/>
    </row>
    <row r="8" spans="1:14" ht="12" x14ac:dyDescent="0.3">
      <c r="A8" s="150"/>
      <c r="B8" s="152" t="s">
        <v>49</v>
      </c>
      <c r="C8" s="152"/>
      <c r="D8" s="153"/>
      <c r="E8" s="157">
        <f>IFERROR(-('FIE jätkusuutlikkuse mudel'!$F$15/('FIE jätkusuutlikkuse mudel'!$F$21/'FIE jätkusuutlikkuse mudel'!$F$24)),0)</f>
        <v>0</v>
      </c>
      <c r="F8" s="158"/>
      <c r="G8" s="24">
        <v>1.4194832540288075E-4</v>
      </c>
      <c r="H8" s="156" t="s">
        <v>46</v>
      </c>
      <c r="I8" s="156"/>
      <c r="J8" s="156"/>
      <c r="K8" s="156"/>
      <c r="L8" s="156"/>
      <c r="M8" s="156"/>
      <c r="N8" s="156"/>
    </row>
    <row r="9" spans="1:14" ht="12" x14ac:dyDescent="0.3">
      <c r="A9" s="150"/>
      <c r="B9" s="152" t="s">
        <v>48</v>
      </c>
      <c r="C9" s="152"/>
      <c r="D9" s="153"/>
      <c r="E9" s="157">
        <f>IFERROR('FIE jätkusuutlikkuse mudel'!F17/'FIE jätkusuutlikkuse mudel'!F19,0)</f>
        <v>0</v>
      </c>
      <c r="F9" s="158"/>
      <c r="G9" s="25">
        <v>-0.29647832256212209</v>
      </c>
      <c r="H9" s="156" t="s">
        <v>46</v>
      </c>
      <c r="I9" s="156"/>
      <c r="J9" s="156"/>
      <c r="K9" s="156"/>
      <c r="L9" s="156"/>
      <c r="M9" s="156"/>
      <c r="N9" s="156"/>
    </row>
    <row r="10" spans="1:14" ht="12" x14ac:dyDescent="0.3">
      <c r="A10" s="151"/>
      <c r="B10" s="159" t="s">
        <v>52</v>
      </c>
      <c r="C10" s="159"/>
      <c r="D10" s="160"/>
      <c r="E10" s="166">
        <f>IFERROR('FIE jätkusuutlikkuse mudel'!F23/'FIE jätkusuutlikkuse mudel'!F20,0)</f>
        <v>0</v>
      </c>
      <c r="F10" s="167"/>
      <c r="G10" s="26">
        <v>0.47688452744163956</v>
      </c>
      <c r="H10" s="156" t="s">
        <v>46</v>
      </c>
      <c r="I10" s="156"/>
      <c r="J10" s="156"/>
      <c r="K10" s="156"/>
      <c r="L10" s="156"/>
      <c r="M10" s="156"/>
      <c r="N10" s="156"/>
    </row>
    <row r="11" spans="1:14" x14ac:dyDescent="0.25">
      <c r="H11" s="10"/>
    </row>
    <row r="12" spans="1:14" x14ac:dyDescent="0.25">
      <c r="B12" s="7" t="s">
        <v>29</v>
      </c>
      <c r="C12" s="8">
        <v>0.61540213565945079</v>
      </c>
      <c r="H12" s="156" t="s">
        <v>96</v>
      </c>
      <c r="I12" s="156"/>
      <c r="J12" s="156"/>
      <c r="K12" s="156"/>
      <c r="L12" s="156"/>
      <c r="M12" s="156"/>
      <c r="N12" s="156"/>
    </row>
    <row r="13" spans="1:14" x14ac:dyDescent="0.25">
      <c r="H13" s="10"/>
    </row>
    <row r="14" spans="1:14" ht="12" thickBot="1" x14ac:dyDescent="0.3">
      <c r="B14" s="9" t="s">
        <v>90</v>
      </c>
      <c r="C14" s="172" t="str">
        <f>IF(OR(E6=0,E7=0,E8=0,E9=0,E10=0),"Ei saa tulemust leida",G5+(E6*G6)+(E7*G7)+(E8*G8)+(E9*G9)+(E10*G10))</f>
        <v>Ei saa tulemust leida</v>
      </c>
      <c r="D14" s="172"/>
      <c r="H14" s="156" t="s">
        <v>68</v>
      </c>
      <c r="I14" s="156"/>
      <c r="J14" s="156"/>
      <c r="K14" s="156"/>
      <c r="L14" s="156"/>
      <c r="M14" s="156"/>
      <c r="N14" s="156"/>
    </row>
    <row r="15" spans="1:14" x14ac:dyDescent="0.25">
      <c r="H15" s="10"/>
    </row>
    <row r="16" spans="1:14" x14ac:dyDescent="0.25">
      <c r="B16" s="6" t="s">
        <v>67</v>
      </c>
      <c r="C16" s="169" t="str">
        <f>IF(C14="Ei saa tulemust leida","Ei saa tulemust leida",IF(C14&gt;=C12,"Võib toetust anda","Pankroti oht"))</f>
        <v>Ei saa tulemust leida</v>
      </c>
      <c r="D16" s="169"/>
      <c r="H16" s="173" t="s">
        <v>99</v>
      </c>
      <c r="I16" s="173"/>
      <c r="J16" s="173"/>
      <c r="K16" s="173"/>
      <c r="L16" s="173"/>
      <c r="M16" s="173"/>
      <c r="N16" s="173"/>
    </row>
    <row r="17" spans="1:14" x14ac:dyDescent="0.25">
      <c r="H17" s="174"/>
      <c r="I17" s="174"/>
      <c r="J17" s="174"/>
      <c r="K17" s="174"/>
      <c r="L17" s="174"/>
      <c r="M17" s="174"/>
      <c r="N17" s="174"/>
    </row>
    <row r="18" spans="1:14" x14ac:dyDescent="0.25">
      <c r="H18" s="174"/>
      <c r="I18" s="174"/>
      <c r="J18" s="174"/>
      <c r="K18" s="174"/>
      <c r="L18" s="174"/>
      <c r="M18" s="174"/>
      <c r="N18" s="174"/>
    </row>
    <row r="19" spans="1:14" x14ac:dyDescent="0.25">
      <c r="H19" s="174"/>
      <c r="I19" s="174"/>
      <c r="J19" s="174"/>
      <c r="K19" s="174"/>
      <c r="L19" s="174"/>
      <c r="M19" s="174"/>
      <c r="N19" s="174"/>
    </row>
    <row r="20" spans="1:14" x14ac:dyDescent="0.25">
      <c r="H20" s="174"/>
      <c r="I20" s="174"/>
      <c r="J20" s="174"/>
      <c r="K20" s="174"/>
      <c r="L20" s="174"/>
      <c r="M20" s="174"/>
      <c r="N20" s="174"/>
    </row>
    <row r="21" spans="1:14" x14ac:dyDescent="0.25">
      <c r="H21" s="174"/>
      <c r="I21" s="174"/>
      <c r="J21" s="174"/>
      <c r="K21" s="174"/>
      <c r="L21" s="174"/>
      <c r="M21" s="174"/>
      <c r="N21" s="174"/>
    </row>
    <row r="22" spans="1:14" x14ac:dyDescent="0.25">
      <c r="H22" s="175"/>
      <c r="I22" s="175"/>
      <c r="J22" s="175"/>
      <c r="K22" s="175"/>
      <c r="L22" s="175"/>
      <c r="M22" s="175"/>
      <c r="N22" s="175"/>
    </row>
    <row r="23" spans="1:14" x14ac:dyDescent="0.25">
      <c r="H23" s="10"/>
    </row>
    <row r="24" spans="1:14" x14ac:dyDescent="0.25">
      <c r="H24" s="10"/>
    </row>
    <row r="25" spans="1:14" ht="14" x14ac:dyDescent="0.3">
      <c r="B25" s="1" t="s">
        <v>91</v>
      </c>
      <c r="H25" s="10"/>
    </row>
    <row r="26" spans="1:14" ht="58.5" thickBot="1" x14ac:dyDescent="0.35">
      <c r="A26" s="2" t="s">
        <v>18</v>
      </c>
      <c r="B26" s="22" t="s">
        <v>13</v>
      </c>
      <c r="C26" s="22" t="s">
        <v>83</v>
      </c>
      <c r="D26" s="22" t="s">
        <v>84</v>
      </c>
      <c r="E26" s="22" t="s">
        <v>82</v>
      </c>
      <c r="F26" s="22" t="s">
        <v>85</v>
      </c>
      <c r="G26" s="22" t="s">
        <v>43</v>
      </c>
      <c r="H26" s="10"/>
    </row>
    <row r="27" spans="1:14" x14ac:dyDescent="0.25">
      <c r="A27" s="165" t="s">
        <v>19</v>
      </c>
      <c r="B27" s="27" t="s">
        <v>53</v>
      </c>
      <c r="C27" s="11" t="str">
        <f>IFERROR(('FIE jätkusuutlikkuse mudel'!D12-'FIE jätkusuutlikkuse mudel'!D11)/'FIE jätkusuutlikkuse mudel'!D14,"")</f>
        <v/>
      </c>
      <c r="D27" s="11" t="str">
        <f>IFERROR(('FIE jätkusuutlikkuse mudel'!E12-'FIE jätkusuutlikkuse mudel'!E11)/'FIE jätkusuutlikkuse mudel'!E14,"")</f>
        <v/>
      </c>
      <c r="E27" s="11" t="str">
        <f>IFERROR(('FIE jätkusuutlikkuse mudel'!F12-'FIE jätkusuutlikkuse mudel'!F11)/'FIE jätkusuutlikkuse mudel'!F14,"")</f>
        <v/>
      </c>
      <c r="F27" s="11" t="str">
        <f>IF(OR('FIE jätkusuutlikkuse mudel'!G11="",'FIE jätkusuutlikkuse mudel'!G12="",'FIE jätkusuutlikkuse mudel'!G14=""),"",IFERROR(('FIE jätkusuutlikkuse mudel'!G12-'FIE jätkusuutlikkuse mudel'!G11)/'FIE jätkusuutlikkuse mudel'!G14,""))</f>
        <v/>
      </c>
      <c r="G27" s="62" t="str">
        <f>IFERROR(IF(F27="",IF(E27&gt;=AVERAGE(C27:E27),"Paranenud","Halvenenud"),IF(F27&gt;=AVERAGE(C27:F27),"Paranenud","Halvenenud")),"")</f>
        <v/>
      </c>
      <c r="H27" s="156" t="s">
        <v>88</v>
      </c>
      <c r="I27" s="156"/>
      <c r="J27" s="156"/>
      <c r="K27" s="156"/>
      <c r="L27" s="156"/>
      <c r="M27" s="156"/>
      <c r="N27" s="156"/>
    </row>
    <row r="28" spans="1:14" ht="12" x14ac:dyDescent="0.3">
      <c r="A28" s="151"/>
      <c r="B28" s="3" t="s">
        <v>54</v>
      </c>
      <c r="C28" s="16"/>
      <c r="D28" s="16" t="str">
        <f>IFERROR(((('FIE jätkusuutlikkuse mudel'!D11+'FIE jätkusuutlikkuse mudel'!E11)/2)/('FIE jätkusuutlikkuse mudel'!E21/'FIE jätkusuutlikkuse mudel'!E24))+((('FIE jätkusuutlikkuse mudel'!D10+'FIE jätkusuutlikkuse mudel'!E10)/2)/('FIE jätkusuutlikkuse mudel'!E20/'FIE jätkusuutlikkuse mudel'!E24))-((('FIE jätkusuutlikkuse mudel'!D15+'FIE jätkusuutlikkuse mudel'!E15)/2)/('FIE jätkusuutlikkuse mudel'!E21/'FIE jätkusuutlikkuse mudel'!E24)),"")</f>
        <v/>
      </c>
      <c r="E28" s="16" t="str">
        <f>IFERROR(((('FIE jätkusuutlikkuse mudel'!E11+'FIE jätkusuutlikkuse mudel'!F11)/2)/('FIE jätkusuutlikkuse mudel'!F21/'FIE jätkusuutlikkuse mudel'!F24))+((('FIE jätkusuutlikkuse mudel'!E10+'FIE jätkusuutlikkuse mudel'!F10)/2)/('FIE jätkusuutlikkuse mudel'!F20/'FIE jätkusuutlikkuse mudel'!F24))-((('FIE jätkusuutlikkuse mudel'!E15+'FIE jätkusuutlikkuse mudel'!F15)/2)/('FIE jätkusuutlikkuse mudel'!F21/'FIE jätkusuutlikkuse mudel'!F24)),"")</f>
        <v/>
      </c>
      <c r="F28" s="16" t="str">
        <f>IF(OR('FIE jätkusuutlikkuse mudel'!G10="",'FIE jätkusuutlikkuse mudel'!G11="",'FIE jätkusuutlikkuse mudel'!G15="",'FIE jätkusuutlikkuse mudel'!G20="",'FIE jätkusuutlikkuse mudel'!G21="",'FIE jätkusuutlikkuse mudel'!G24=""),"",IFERROR(((('FIE jätkusuutlikkuse mudel'!F11+'FIE jätkusuutlikkuse mudel'!G11)/2)/('FIE jätkusuutlikkuse mudel'!G21/'FIE jätkusuutlikkuse mudel'!G24))+((('FIE jätkusuutlikkuse mudel'!F10+'FIE jätkusuutlikkuse mudel'!G10)/2)/('FIE jätkusuutlikkuse mudel'!G20/'FIE jätkusuutlikkuse mudel'!G24))-((('FIE jätkusuutlikkuse mudel'!F15+'FIE jätkusuutlikkuse mudel'!G15)/2)/('FIE jätkusuutlikkuse mudel'!G21/'FIE jätkusuutlikkuse mudel'!G24)),""))</f>
        <v/>
      </c>
      <c r="G28" s="63" t="str">
        <f>IFERROR(IF(F28="",IF(E28&lt;=AVERAGE(C28:E28),"Paranenud","Halvenenud"),IF(F28&lt;=AVERAGE(C28:F28),"Paranenud","Halvenenud")),"")</f>
        <v/>
      </c>
      <c r="H28" s="156" t="s">
        <v>69</v>
      </c>
      <c r="I28" s="156"/>
      <c r="J28" s="156"/>
      <c r="K28" s="156"/>
      <c r="L28" s="156"/>
      <c r="M28" s="156"/>
      <c r="N28" s="156"/>
    </row>
    <row r="29" spans="1:14" ht="12" x14ac:dyDescent="0.3">
      <c r="A29" s="168" t="s">
        <v>20</v>
      </c>
      <c r="B29" s="4" t="s">
        <v>55</v>
      </c>
      <c r="C29" s="13"/>
      <c r="D29" s="14" t="str">
        <f>IFERROR((-'FIE jätkusuutlikkuse mudel'!E21+'FIE jätkusuutlikkuse mudel'!E11-'FIE jätkusuutlikkuse mudel'!D11)/(('FIE jätkusuutlikkuse mudel'!D15+'FIE jätkusuutlikkuse mudel'!E15)/2),"")</f>
        <v/>
      </c>
      <c r="E29" s="14" t="str">
        <f>IFERROR((-'FIE jätkusuutlikkuse mudel'!F21+'FIE jätkusuutlikkuse mudel'!F11-'FIE jätkusuutlikkuse mudel'!E11)/(('FIE jätkusuutlikkuse mudel'!E15+'FIE jätkusuutlikkuse mudel'!F15)/2),"")</f>
        <v/>
      </c>
      <c r="F29" s="14" t="str">
        <f>IF(OR('FIE jätkusuutlikkuse mudel'!G11="",'FIE jätkusuutlikkuse mudel'!G15="",'FIE jätkusuutlikkuse mudel'!G21=""),"",IFERROR((-'FIE jätkusuutlikkuse mudel'!G21+'FIE jätkusuutlikkuse mudel'!G11-'FIE jätkusuutlikkuse mudel'!F11)/(('FIE jätkusuutlikkuse mudel'!F15+'FIE jätkusuutlikkuse mudel'!G15)/2),""))</f>
        <v/>
      </c>
      <c r="G29" s="64" t="str">
        <f>IFERROR(IF(F29="",IF(E29&gt;=AVERAGE(C29:E29),"Paranenud","Halvenenud"),IF(F29&gt;=AVERAGE(C29:F29),"Paranenud","Halvenenud")),"")</f>
        <v/>
      </c>
      <c r="H29" s="156" t="s">
        <v>70</v>
      </c>
      <c r="I29" s="156"/>
      <c r="J29" s="156"/>
      <c r="K29" s="156"/>
      <c r="L29" s="156"/>
      <c r="M29" s="156"/>
      <c r="N29" s="156"/>
    </row>
    <row r="30" spans="1:14" ht="12" x14ac:dyDescent="0.3">
      <c r="A30" s="150"/>
      <c r="B30" s="5" t="s">
        <v>49</v>
      </c>
      <c r="C30" s="15" t="str">
        <f>IFERROR(-('FIE jätkusuutlikkuse mudel'!D15/('FIE jätkusuutlikkuse mudel'!D21/'FIE jätkusuutlikkuse mudel'!D24)),"")</f>
        <v/>
      </c>
      <c r="D30" s="15" t="str">
        <f>IFERROR(-('FIE jätkusuutlikkuse mudel'!E15/('FIE jätkusuutlikkuse mudel'!E21/'FIE jätkusuutlikkuse mudel'!E24)),"")</f>
        <v/>
      </c>
      <c r="E30" s="15" t="str">
        <f>IFERROR(-('FIE jätkusuutlikkuse mudel'!F15/('FIE jätkusuutlikkuse mudel'!F21/'FIE jätkusuutlikkuse mudel'!F24)),"")</f>
        <v/>
      </c>
      <c r="F30" s="15" t="str">
        <f>IF(OR('FIE jätkusuutlikkuse mudel'!G15="",'FIE jätkusuutlikkuse mudel'!G21="",'FIE jätkusuutlikkuse mudel'!G24=""),"",IFERROR(-('FIE jätkusuutlikkuse mudel'!G15/('FIE jätkusuutlikkuse mudel'!G21/'FIE jätkusuutlikkuse mudel'!G24)),""))</f>
        <v/>
      </c>
      <c r="G30" s="65" t="str">
        <f>IFERROR(IF(F30="",IF(E30&lt;=AVERAGE(C30:E30),"Paranenud","Halvenenud"),IF(F30&lt;=AVERAGE(C30:F30),"Paranenud","Halvenenud")),"")</f>
        <v/>
      </c>
      <c r="H30" s="156" t="s">
        <v>71</v>
      </c>
      <c r="I30" s="156"/>
      <c r="J30" s="156"/>
      <c r="K30" s="156"/>
      <c r="L30" s="156"/>
      <c r="M30" s="156"/>
      <c r="N30" s="156"/>
    </row>
    <row r="31" spans="1:14" ht="12" x14ac:dyDescent="0.3">
      <c r="A31" s="150"/>
      <c r="B31" s="3" t="s">
        <v>56</v>
      </c>
      <c r="C31" s="12" t="str">
        <f>IFERROR('FIE jätkusuutlikkuse mudel'!D20/'FIE jätkusuutlikkuse mudel'!D19,"")</f>
        <v/>
      </c>
      <c r="D31" s="12" t="str">
        <f>IFERROR('FIE jätkusuutlikkuse mudel'!E20/'FIE jätkusuutlikkuse mudel'!E19,"")</f>
        <v/>
      </c>
      <c r="E31" s="12" t="str">
        <f>IFERROR('FIE jätkusuutlikkuse mudel'!F20/'FIE jätkusuutlikkuse mudel'!F19,"")</f>
        <v/>
      </c>
      <c r="F31" s="12" t="str">
        <f>IF(OR('FIE jätkusuutlikkuse mudel'!G19="",'FIE jätkusuutlikkuse mudel'!G20=""),"",IFERROR('FIE jätkusuutlikkuse mudel'!G20/'FIE jätkusuutlikkuse mudel'!G19,""))</f>
        <v/>
      </c>
      <c r="G31" s="66" t="str">
        <f>IFERROR(IF(F31="",IF(E31&gt;=AVERAGE(C31:E31),"Paranenud","Halvenenud"),IF(F31&gt;=AVERAGE(C31:F31),"Paranenud","Halvenenud")),"")</f>
        <v/>
      </c>
      <c r="H31" s="156" t="s">
        <v>72</v>
      </c>
      <c r="I31" s="156"/>
      <c r="J31" s="156"/>
      <c r="K31" s="156"/>
      <c r="L31" s="156"/>
      <c r="M31" s="156"/>
      <c r="N31" s="156"/>
    </row>
    <row r="32" spans="1:14" ht="12" x14ac:dyDescent="0.3">
      <c r="A32" s="168" t="s">
        <v>21</v>
      </c>
      <c r="B32" s="4" t="s">
        <v>48</v>
      </c>
      <c r="C32" s="13" t="str">
        <f>IFERROR('FIE jätkusuutlikkuse mudel'!D17/'FIE jätkusuutlikkuse mudel'!D19,"")</f>
        <v/>
      </c>
      <c r="D32" s="13" t="str">
        <f>IFERROR('FIE jätkusuutlikkuse mudel'!E17/'FIE jätkusuutlikkuse mudel'!E19,"")</f>
        <v/>
      </c>
      <c r="E32" s="13" t="str">
        <f>IFERROR('FIE jätkusuutlikkuse mudel'!F17/'FIE jätkusuutlikkuse mudel'!F19,"")</f>
        <v/>
      </c>
      <c r="F32" s="13" t="str">
        <f>IF(OR('FIE jätkusuutlikkuse mudel'!G17="",'FIE jätkusuutlikkuse mudel'!G19=""),"",IFERROR('FIE jätkusuutlikkuse mudel'!G17/'FIE jätkusuutlikkuse mudel'!G19,""))</f>
        <v/>
      </c>
      <c r="G32" s="67" t="str">
        <f>IFERROR(IF(F32="",IF(E32&lt;=AVERAGE(C32:E32),"Paranenud","Halvenenud"),IF(F32&lt;=AVERAGE(C32:F32),"Paranenud","Halvenenud")),"")</f>
        <v/>
      </c>
      <c r="H32" s="156" t="s">
        <v>73</v>
      </c>
      <c r="I32" s="156"/>
      <c r="J32" s="156"/>
      <c r="K32" s="156"/>
      <c r="L32" s="156"/>
      <c r="M32" s="156"/>
      <c r="N32" s="156"/>
    </row>
    <row r="33" spans="1:14" ht="12" x14ac:dyDescent="0.3">
      <c r="A33" s="151"/>
      <c r="B33" s="3" t="s">
        <v>81</v>
      </c>
      <c r="C33" s="12" t="str">
        <f>IFERROR(('FIE jätkusuutlikkuse mudel'!D17-'FIE jätkusuutlikkuse mudel'!D14)/'FIE jätkusuutlikkuse mudel'!D18,"")</f>
        <v/>
      </c>
      <c r="D33" s="12" t="str">
        <f>IFERROR(('FIE jätkusuutlikkuse mudel'!E17-'FIE jätkusuutlikkuse mudel'!E14)/'FIE jätkusuutlikkuse mudel'!E18,"")</f>
        <v/>
      </c>
      <c r="E33" s="12" t="str">
        <f>IFERROR(('FIE jätkusuutlikkuse mudel'!F17-'FIE jätkusuutlikkuse mudel'!F14)/'FIE jätkusuutlikkuse mudel'!F18,"")</f>
        <v/>
      </c>
      <c r="F33" s="12" t="str">
        <f>IF(OR('FIE jätkusuutlikkuse mudel'!G14="",'FIE jätkusuutlikkuse mudel'!G17="",'FIE jätkusuutlikkuse mudel'!G18=""),"",IFERROR(('FIE jätkusuutlikkuse mudel'!G17-'FIE jätkusuutlikkuse mudel'!G14)/'FIE jätkusuutlikkuse mudel'!G18,""))</f>
        <v/>
      </c>
      <c r="G33" s="66" t="str">
        <f>IFERROR(IF(F33="",IF(AND('FIE jätkusuutlikkuse mudel'!D17-'FIE jätkusuutlikkuse mudel'!D14=0,'FIE jätkusuutlikkuse mudel'!E17-'FIE jätkusuutlikkuse mudel'!E14=0,'FIE jätkusuutlikkuse mudel'!F17-'FIE jätkusuutlikkuse mudel'!F14=0),"",IF(E33&lt;=AVERAGE(C33:E33),"Paranenud","Halvenenud")),IF(AND('FIE jätkusuutlikkuse mudel'!D17-'FIE jätkusuutlikkuse mudel'!D14=0,'FIE jätkusuutlikkuse mudel'!E17-'FIE jätkusuutlikkuse mudel'!E14=0,'FIE jätkusuutlikkuse mudel'!F17-'FIE jätkusuutlikkuse mudel'!F14=0,'FIE jätkusuutlikkuse mudel'!G17-'FIE jätkusuutlikkuse mudel'!G14=0),"",IF(F33&lt;=AVERAGE(C33:F33),"Paranenud","Halvenenud"))),"")</f>
        <v/>
      </c>
      <c r="H33" s="156" t="s">
        <v>74</v>
      </c>
      <c r="I33" s="156"/>
      <c r="J33" s="156"/>
      <c r="K33" s="156"/>
      <c r="L33" s="156"/>
      <c r="M33" s="156"/>
      <c r="N33" s="156"/>
    </row>
    <row r="34" spans="1:14" ht="12" x14ac:dyDescent="0.3">
      <c r="A34" s="168" t="s">
        <v>23</v>
      </c>
      <c r="B34" s="4" t="s">
        <v>52</v>
      </c>
      <c r="C34" s="13" t="str">
        <f>IFERROR('FIE jätkusuutlikkuse mudel'!D23/'FIE jätkusuutlikkuse mudel'!D20,"")</f>
        <v/>
      </c>
      <c r="D34" s="13" t="str">
        <f>IFERROR('FIE jätkusuutlikkuse mudel'!E23/'FIE jätkusuutlikkuse mudel'!E20,"")</f>
        <v/>
      </c>
      <c r="E34" s="13" t="str">
        <f>IFERROR('FIE jätkusuutlikkuse mudel'!F23/'FIE jätkusuutlikkuse mudel'!F20,"")</f>
        <v/>
      </c>
      <c r="F34" s="13" t="str">
        <f>IF(OR('FIE jätkusuutlikkuse mudel'!G20="",'FIE jätkusuutlikkuse mudel'!G23=""),"",IFERROR('FIE jätkusuutlikkuse mudel'!G23/'FIE jätkusuutlikkuse mudel'!G20,""))</f>
        <v/>
      </c>
      <c r="G34" s="67" t="str">
        <f>IFERROR(IF(F34="",IF(E34&gt;=AVERAGE(C34:E34),"Paranenud","Halvenenud"),IF(F34&gt;=AVERAGE(C34:F34),"Paranenud","Halvenenud")),"")</f>
        <v/>
      </c>
      <c r="H34" s="156" t="s">
        <v>75</v>
      </c>
      <c r="I34" s="156"/>
      <c r="J34" s="156"/>
      <c r="K34" s="156"/>
      <c r="L34" s="156"/>
      <c r="M34" s="156"/>
      <c r="N34" s="156"/>
    </row>
    <row r="35" spans="1:14" ht="12" x14ac:dyDescent="0.3">
      <c r="A35" s="151"/>
      <c r="B35" s="3" t="s">
        <v>57</v>
      </c>
      <c r="C35" s="12" t="str">
        <f>IFERROR('FIE jätkusuutlikkuse mudel'!D22/'FIE jätkusuutlikkuse mudel'!D20,"")</f>
        <v/>
      </c>
      <c r="D35" s="12" t="str">
        <f>IFERROR('FIE jätkusuutlikkuse mudel'!E22/'FIE jätkusuutlikkuse mudel'!E20,"")</f>
        <v/>
      </c>
      <c r="E35" s="12" t="str">
        <f>IFERROR('FIE jätkusuutlikkuse mudel'!F22/'FIE jätkusuutlikkuse mudel'!F20,"")</f>
        <v/>
      </c>
      <c r="F35" s="12" t="str">
        <f>IF(OR('FIE jätkusuutlikkuse mudel'!G20="",'FIE jätkusuutlikkuse mudel'!G22=""),"",IFERROR('FIE jätkusuutlikkuse mudel'!G22/'FIE jätkusuutlikkuse mudel'!G20,""))</f>
        <v/>
      </c>
      <c r="G35" s="66" t="str">
        <f>IFERROR(IF(F35="",IF(E35&gt;=AVERAGE(C35:E35),"Paranenud","Halvenenud"),IF(F35&gt;=AVERAGE(C35:F35),"Paranenud","Halvenenud")),"")</f>
        <v/>
      </c>
      <c r="H35" s="156" t="s">
        <v>76</v>
      </c>
      <c r="I35" s="156"/>
      <c r="J35" s="156"/>
      <c r="K35" s="156"/>
      <c r="L35" s="156"/>
      <c r="M35" s="156"/>
      <c r="N35" s="156"/>
    </row>
    <row r="36" spans="1:14" x14ac:dyDescent="0.25">
      <c r="H36" s="10"/>
    </row>
    <row r="37" spans="1:14" x14ac:dyDescent="0.25">
      <c r="B37" s="6" t="s">
        <v>92</v>
      </c>
      <c r="C37" s="169" t="str">
        <f>IF(OR(COUNTIF($G$27:$G$35,"")=9,AND(SUM($D$27:$D$35)=0,SUM($F$27:$F$35)=0,SUM($E$27:$E$35)&lt;&gt;0)),"Ei saa tulemust leida",IF(COUNTIF($G$27:$G$35,"Paranenud")=COUNTIF($G$27:$G$35,"Halvenenud"),"Ei saa hinnangut anda",IF(COUNTIF($G$27:$G$35,"Paranenud")&gt;COUNTIF($G$27:$G$35,"Halvenenud"),"Paraneb","Halveneb")))</f>
        <v>Ei saa tulemust leida</v>
      </c>
      <c r="D37" s="169"/>
      <c r="H37" s="173" t="s">
        <v>100</v>
      </c>
      <c r="I37" s="173"/>
      <c r="J37" s="173"/>
      <c r="K37" s="173"/>
      <c r="L37" s="173"/>
      <c r="M37" s="173"/>
      <c r="N37" s="173"/>
    </row>
    <row r="38" spans="1:14" x14ac:dyDescent="0.25">
      <c r="E38" s="18"/>
      <c r="H38" s="174"/>
      <c r="I38" s="174"/>
      <c r="J38" s="174"/>
      <c r="K38" s="174"/>
      <c r="L38" s="174"/>
      <c r="M38" s="174"/>
      <c r="N38" s="174"/>
    </row>
    <row r="39" spans="1:14" x14ac:dyDescent="0.25">
      <c r="E39" s="18"/>
      <c r="H39" s="174"/>
      <c r="I39" s="174"/>
      <c r="J39" s="174"/>
      <c r="K39" s="174"/>
      <c r="L39" s="174"/>
      <c r="M39" s="174"/>
      <c r="N39" s="174"/>
    </row>
    <row r="40" spans="1:14" x14ac:dyDescent="0.25">
      <c r="H40" s="174"/>
      <c r="I40" s="174"/>
      <c r="J40" s="174"/>
      <c r="K40" s="174"/>
      <c r="L40" s="174"/>
      <c r="M40" s="174"/>
      <c r="N40" s="174"/>
    </row>
    <row r="41" spans="1:14" x14ac:dyDescent="0.25">
      <c r="H41" s="175"/>
      <c r="I41" s="175"/>
      <c r="J41" s="175"/>
      <c r="K41" s="175"/>
      <c r="L41" s="175"/>
      <c r="M41" s="175"/>
      <c r="N41" s="175"/>
    </row>
    <row r="42" spans="1:14" x14ac:dyDescent="0.25">
      <c r="H42" s="10"/>
    </row>
    <row r="43" spans="1:14" x14ac:dyDescent="0.25">
      <c r="H43" s="10"/>
    </row>
    <row r="48" spans="1:14" x14ac:dyDescent="0.25">
      <c r="A48" s="28"/>
      <c r="B48" s="28"/>
      <c r="C48" s="28"/>
      <c r="D48" s="28"/>
      <c r="E48" s="28"/>
      <c r="F48" s="28"/>
      <c r="G48" s="28"/>
      <c r="H48" s="28"/>
    </row>
    <row r="49" spans="1:8" ht="14" x14ac:dyDescent="0.3">
      <c r="A49" s="28"/>
      <c r="B49" s="28"/>
      <c r="C49" s="34" t="s">
        <v>30</v>
      </c>
      <c r="D49" s="28"/>
      <c r="E49" s="28"/>
      <c r="F49" s="28"/>
      <c r="G49" s="28"/>
      <c r="H49" s="28"/>
    </row>
    <row r="50" spans="1:8" ht="35" thickBot="1" x14ac:dyDescent="0.3">
      <c r="A50" s="28"/>
      <c r="B50" s="35" t="s">
        <v>26</v>
      </c>
      <c r="C50" s="191" t="s">
        <v>13</v>
      </c>
      <c r="D50" s="191"/>
      <c r="E50" s="191"/>
      <c r="F50" s="196" t="s">
        <v>82</v>
      </c>
      <c r="G50" s="196"/>
      <c r="H50" s="36" t="s">
        <v>28</v>
      </c>
    </row>
    <row r="51" spans="1:8" ht="12" x14ac:dyDescent="0.3">
      <c r="A51" s="28"/>
      <c r="B51" s="37"/>
      <c r="C51" s="187" t="s">
        <v>50</v>
      </c>
      <c r="D51" s="187"/>
      <c r="E51" s="188"/>
      <c r="F51" s="189"/>
      <c r="G51" s="190"/>
      <c r="H51" s="38">
        <v>0.96988679801527911</v>
      </c>
    </row>
    <row r="52" spans="1:8" ht="12" x14ac:dyDescent="0.3">
      <c r="A52" s="28"/>
      <c r="B52" s="178" t="s">
        <v>27</v>
      </c>
      <c r="C52" s="180" t="s">
        <v>58</v>
      </c>
      <c r="D52" s="180"/>
      <c r="E52" s="181"/>
      <c r="F52" s="189">
        <f>IFERROR('Jätkusuutlikkuse mudel'!F19/'Jätkusuutlikkuse mudel'!F16,0)</f>
        <v>0</v>
      </c>
      <c r="G52" s="190"/>
      <c r="H52" s="38">
        <v>0.58613011046577768</v>
      </c>
    </row>
    <row r="53" spans="1:8" ht="12" x14ac:dyDescent="0.3">
      <c r="A53" s="28"/>
      <c r="B53" s="178"/>
      <c r="C53" s="180" t="s">
        <v>56</v>
      </c>
      <c r="D53" s="180"/>
      <c r="E53" s="181"/>
      <c r="F53" s="192">
        <f>IFERROR('Jätkusuutlikkuse mudel'!F17/'Jätkusuutlikkuse mudel'!F16,0)</f>
        <v>0</v>
      </c>
      <c r="G53" s="193"/>
      <c r="H53" s="39">
        <v>4.1095943759620751E-2</v>
      </c>
    </row>
    <row r="54" spans="1:8" ht="12" x14ac:dyDescent="0.3">
      <c r="A54" s="28"/>
      <c r="B54" s="178"/>
      <c r="C54" s="180" t="s">
        <v>49</v>
      </c>
      <c r="D54" s="180"/>
      <c r="E54" s="181"/>
      <c r="F54" s="194">
        <f>IFERROR(-('Jätkusuutlikkuse mudel'!$F$13/('Jätkusuutlikkuse mudel'!$F$18/'Jätkusuutlikkuse mudel'!$F$21)),0)</f>
        <v>0</v>
      </c>
      <c r="G54" s="195"/>
      <c r="H54" s="39">
        <v>1.4194832540288075E-4</v>
      </c>
    </row>
    <row r="55" spans="1:8" ht="12" x14ac:dyDescent="0.3">
      <c r="A55" s="28"/>
      <c r="B55" s="178"/>
      <c r="C55" s="180" t="s">
        <v>48</v>
      </c>
      <c r="D55" s="180"/>
      <c r="E55" s="181"/>
      <c r="F55" s="194">
        <f>IFERROR('Jätkusuutlikkuse mudel'!F14/'Jätkusuutlikkuse mudel'!F16,0)</f>
        <v>0</v>
      </c>
      <c r="G55" s="195"/>
      <c r="H55" s="40">
        <v>-0.29647832256212209</v>
      </c>
    </row>
    <row r="56" spans="1:8" ht="12" x14ac:dyDescent="0.3">
      <c r="A56" s="28"/>
      <c r="B56" s="177"/>
      <c r="C56" s="183" t="s">
        <v>52</v>
      </c>
      <c r="D56" s="183"/>
      <c r="E56" s="184"/>
      <c r="F56" s="185">
        <f>IFERROR('Jätkusuutlikkuse mudel'!F20/'Jätkusuutlikkuse mudel'!F17,0)</f>
        <v>0</v>
      </c>
      <c r="G56" s="186"/>
      <c r="H56" s="41">
        <v>0.47688452744163956</v>
      </c>
    </row>
    <row r="57" spans="1:8" x14ac:dyDescent="0.25">
      <c r="A57" s="28"/>
      <c r="B57" s="28"/>
      <c r="C57" s="28"/>
      <c r="D57" s="28"/>
      <c r="E57" s="28"/>
      <c r="F57" s="28"/>
      <c r="G57" s="28"/>
      <c r="H57" s="28"/>
    </row>
    <row r="58" spans="1:8" x14ac:dyDescent="0.25">
      <c r="A58" s="28"/>
      <c r="B58" s="28"/>
      <c r="C58" s="42" t="s">
        <v>29</v>
      </c>
      <c r="D58" s="43">
        <v>0.61540213565945079</v>
      </c>
      <c r="E58" s="28"/>
      <c r="F58" s="28"/>
      <c r="G58" s="28"/>
      <c r="H58" s="28"/>
    </row>
    <row r="59" spans="1:8" x14ac:dyDescent="0.25">
      <c r="A59" s="28"/>
      <c r="B59" s="28"/>
      <c r="C59" s="28"/>
      <c r="D59" s="28"/>
      <c r="E59" s="28"/>
      <c r="F59" s="28"/>
      <c r="G59" s="28"/>
      <c r="H59" s="28"/>
    </row>
    <row r="60" spans="1:8" ht="12" thickBot="1" x14ac:dyDescent="0.3">
      <c r="A60" s="28"/>
      <c r="B60" s="28"/>
      <c r="C60" s="44" t="s">
        <v>45</v>
      </c>
      <c r="D60" s="179" t="str">
        <f>IF(OR(F52=0,F53=0,F54=0,F55=0,F56=0),"Ei saa tulemust leida",H51+(F52*H52)+(F53*H53)+(F54*H54)+(F55*H55)+(F56*H56))</f>
        <v>Ei saa tulemust leida</v>
      </c>
      <c r="E60" s="179"/>
      <c r="F60" s="28"/>
      <c r="G60" s="28"/>
      <c r="H60" s="28"/>
    </row>
    <row r="61" spans="1:8" x14ac:dyDescent="0.25">
      <c r="A61" s="28"/>
      <c r="B61" s="28"/>
      <c r="C61" s="28"/>
      <c r="D61" s="28"/>
      <c r="E61" s="28"/>
      <c r="F61" s="28"/>
      <c r="G61" s="28"/>
      <c r="H61" s="28"/>
    </row>
    <row r="62" spans="1:8" x14ac:dyDescent="0.25">
      <c r="A62" s="28"/>
      <c r="B62" s="28"/>
      <c r="C62" s="32" t="s">
        <v>44</v>
      </c>
      <c r="D62" s="169" t="str">
        <f>IF(D60="Ei saa tulemust leida","Ei saa tulemust leida",IF(D60&gt;=D58,"Võib toetust anda","Pankroti oht"))</f>
        <v>Ei saa tulemust leida</v>
      </c>
      <c r="E62" s="169"/>
      <c r="F62" s="28"/>
      <c r="G62" s="28"/>
      <c r="H62" s="28"/>
    </row>
    <row r="63" spans="1:8" x14ac:dyDescent="0.25">
      <c r="A63" s="28"/>
      <c r="B63" s="28"/>
      <c r="C63" s="28"/>
      <c r="D63" s="28"/>
      <c r="E63" s="28"/>
      <c r="F63" s="28"/>
      <c r="G63" s="28"/>
      <c r="H63" s="28"/>
    </row>
    <row r="64" spans="1:8" x14ac:dyDescent="0.25">
      <c r="A64" s="28"/>
      <c r="B64" s="28"/>
      <c r="C64" s="28"/>
      <c r="D64" s="28"/>
      <c r="E64" s="28"/>
      <c r="F64" s="28"/>
      <c r="G64" s="28"/>
      <c r="H64" s="28"/>
    </row>
    <row r="65" spans="1:8" x14ac:dyDescent="0.25">
      <c r="A65" s="28"/>
      <c r="B65" s="28"/>
      <c r="C65" s="28"/>
      <c r="D65" s="28"/>
      <c r="E65" s="28"/>
      <c r="F65" s="28"/>
      <c r="G65" s="28"/>
      <c r="H65" s="28"/>
    </row>
    <row r="66" spans="1:8" x14ac:dyDescent="0.25">
      <c r="A66" s="28"/>
      <c r="B66" s="28"/>
      <c r="C66" s="28"/>
      <c r="D66" s="28"/>
      <c r="E66" s="28"/>
      <c r="F66" s="28"/>
      <c r="G66" s="28"/>
      <c r="H66" s="28"/>
    </row>
    <row r="67" spans="1:8" x14ac:dyDescent="0.25">
      <c r="A67" s="28"/>
      <c r="B67" s="28"/>
      <c r="C67" s="28"/>
      <c r="D67" s="28"/>
      <c r="E67" s="28"/>
      <c r="F67" s="28"/>
      <c r="G67" s="28"/>
      <c r="H67" s="28"/>
    </row>
    <row r="68" spans="1:8" x14ac:dyDescent="0.25">
      <c r="A68" s="28"/>
      <c r="B68" s="28"/>
      <c r="C68" s="28"/>
      <c r="D68" s="28"/>
      <c r="E68" s="28"/>
      <c r="F68" s="28"/>
      <c r="G68" s="28"/>
      <c r="H68" s="28"/>
    </row>
    <row r="69" spans="1:8" x14ac:dyDescent="0.25">
      <c r="A69" s="28"/>
      <c r="B69" s="28"/>
      <c r="C69" s="28"/>
      <c r="D69" s="28"/>
      <c r="E69" s="28"/>
      <c r="F69" s="28"/>
      <c r="G69" s="28"/>
      <c r="H69" s="28"/>
    </row>
    <row r="70" spans="1:8" x14ac:dyDescent="0.25">
      <c r="A70" s="28"/>
      <c r="B70" s="28"/>
      <c r="C70" s="28"/>
      <c r="D70" s="28"/>
      <c r="E70" s="28"/>
      <c r="F70" s="28"/>
      <c r="G70" s="28"/>
      <c r="H70" s="28"/>
    </row>
    <row r="71" spans="1:8" ht="14" x14ac:dyDescent="0.3">
      <c r="A71" s="28"/>
      <c r="B71" s="28"/>
      <c r="C71" s="34" t="s">
        <v>41</v>
      </c>
      <c r="D71" s="28"/>
      <c r="E71" s="28"/>
      <c r="F71" s="28"/>
      <c r="G71" s="28"/>
      <c r="H71" s="28"/>
    </row>
    <row r="72" spans="1:8" ht="58.5" thickBot="1" x14ac:dyDescent="0.35">
      <c r="A72" s="28"/>
      <c r="B72" s="30" t="s">
        <v>18</v>
      </c>
      <c r="C72" s="31" t="s">
        <v>13</v>
      </c>
      <c r="D72" s="31" t="s">
        <v>83</v>
      </c>
      <c r="E72" s="31" t="s">
        <v>84</v>
      </c>
      <c r="F72" s="31" t="s">
        <v>82</v>
      </c>
      <c r="G72" s="31" t="s">
        <v>85</v>
      </c>
      <c r="H72" s="31" t="s">
        <v>43</v>
      </c>
    </row>
    <row r="73" spans="1:8" x14ac:dyDescent="0.25">
      <c r="A73" s="28"/>
      <c r="B73" s="182" t="s">
        <v>19</v>
      </c>
      <c r="C73" s="45" t="s">
        <v>53</v>
      </c>
      <c r="D73" s="46" t="str">
        <f>IFERROR(('Jätkusuutlikkuse mudel'!D11-'Jätkusuutlikkuse mudel'!D10)/'Jätkusuutlikkuse mudel'!D12,"")</f>
        <v/>
      </c>
      <c r="E73" s="46" t="str">
        <f>IFERROR(('Jätkusuutlikkuse mudel'!E11-'Jätkusuutlikkuse mudel'!E10)/'Jätkusuutlikkuse mudel'!E12,"")</f>
        <v/>
      </c>
      <c r="F73" s="46" t="str">
        <f>IFERROR(('Jätkusuutlikkuse mudel'!F11-'Jätkusuutlikkuse mudel'!F10)/'Jätkusuutlikkuse mudel'!F12,"")</f>
        <v/>
      </c>
      <c r="G73" s="46" t="str">
        <f>IF(OR('Jätkusuutlikkuse mudel'!G10="",'Jätkusuutlikkuse mudel'!G11="",'Jätkusuutlikkuse mudel'!G12=""),"",IFERROR(('Jätkusuutlikkuse mudel'!G11-'Jätkusuutlikkuse mudel'!G10)/'Jätkusuutlikkuse mudel'!G12,""))</f>
        <v/>
      </c>
      <c r="H73" s="56" t="str">
        <f>IFERROR(IF(G73="",IF(F73&gt;=AVERAGE(D73:F73),"Paranenud","Halvenenud"),IF(G73&gt;=AVERAGE(D73:G73),"Paranenud","Halvenenud")),"")</f>
        <v/>
      </c>
    </row>
    <row r="74" spans="1:8" ht="12" x14ac:dyDescent="0.3">
      <c r="A74" s="28"/>
      <c r="B74" s="177"/>
      <c r="C74" s="47" t="s">
        <v>54</v>
      </c>
      <c r="D74" s="48"/>
      <c r="E74" s="48" t="str">
        <f>IFERROR(((('Jätkusuutlikkuse mudel'!D10+'Jätkusuutlikkuse mudel'!E10)/2)/('Jätkusuutlikkuse mudel'!E18/'Jätkusuutlikkuse mudel'!E21))+((('Jätkusuutlikkuse mudel'!D9+'Jätkusuutlikkuse mudel'!E9)/2)/('Jätkusuutlikkuse mudel'!E17/'Jätkusuutlikkuse mudel'!E21))-((('Jätkusuutlikkuse mudel'!D13+'Jätkusuutlikkuse mudel'!E13)/2)/('Jätkusuutlikkuse mudel'!E18/'Jätkusuutlikkuse mudel'!E21)),"")</f>
        <v/>
      </c>
      <c r="F74" s="48" t="str">
        <f>IFERROR(((('Jätkusuutlikkuse mudel'!E10+'Jätkusuutlikkuse mudel'!F10)/2)/('Jätkusuutlikkuse mudel'!F18/'Jätkusuutlikkuse mudel'!F21))+((('Jätkusuutlikkuse mudel'!E9+'Jätkusuutlikkuse mudel'!F9)/2)/('Jätkusuutlikkuse mudel'!F17/'Jätkusuutlikkuse mudel'!F21))-((('Jätkusuutlikkuse mudel'!E13+'Jätkusuutlikkuse mudel'!F13)/2)/('Jätkusuutlikkuse mudel'!F18/'Jätkusuutlikkuse mudel'!F21)),"")</f>
        <v/>
      </c>
      <c r="G74" s="48" t="str">
        <f>IF(OR('Jätkusuutlikkuse mudel'!G9="",'Jätkusuutlikkuse mudel'!G10="",'Jätkusuutlikkuse mudel'!G13="",'Jätkusuutlikkuse mudel'!G17="",'Jätkusuutlikkuse mudel'!G18="",'Jätkusuutlikkuse mudel'!G21=""),"",IFERROR(((('Jätkusuutlikkuse mudel'!F10+'Jätkusuutlikkuse mudel'!G10)/2)/('Jätkusuutlikkuse mudel'!G18/'Jätkusuutlikkuse mudel'!G21))+((('Jätkusuutlikkuse mudel'!F9+'Jätkusuutlikkuse mudel'!G9)/2)/('Jätkusuutlikkuse mudel'!G17/'Jätkusuutlikkuse mudel'!G21))-((('Jätkusuutlikkuse mudel'!F13+'Jätkusuutlikkuse mudel'!G13)/2)/('Jätkusuutlikkuse mudel'!G18/'Jätkusuutlikkuse mudel'!G21)),""))</f>
        <v/>
      </c>
      <c r="H74" s="57" t="str">
        <f>IFERROR(IF(G74="",IF(F74&lt;=AVERAGE(D74:F74),"Paranenud","Halvenenud"),IF(G74&lt;=AVERAGE(D74:G74),"Paranenud","Halvenenud")),"")</f>
        <v/>
      </c>
    </row>
    <row r="75" spans="1:8" ht="12" x14ac:dyDescent="0.3">
      <c r="A75" s="28"/>
      <c r="B75" s="176" t="s">
        <v>20</v>
      </c>
      <c r="C75" s="49" t="s">
        <v>55</v>
      </c>
      <c r="D75" s="50"/>
      <c r="E75" s="51" t="str">
        <f>IFERROR((-'Jätkusuutlikkuse mudel'!E18+'Jätkusuutlikkuse mudel'!E10-'Jätkusuutlikkuse mudel'!D10)/(('Jätkusuutlikkuse mudel'!D13+'Jätkusuutlikkuse mudel'!E13)/2),"")</f>
        <v/>
      </c>
      <c r="F75" s="51" t="str">
        <f>IFERROR((-'Jätkusuutlikkuse mudel'!F18+'Jätkusuutlikkuse mudel'!F10-'Jätkusuutlikkuse mudel'!E10)/(('Jätkusuutlikkuse mudel'!E13+'Jätkusuutlikkuse mudel'!F13)/2),"")</f>
        <v/>
      </c>
      <c r="G75" s="51" t="str">
        <f>IF(OR('Jätkusuutlikkuse mudel'!G10="",'Jätkusuutlikkuse mudel'!G13="",'Jätkusuutlikkuse mudel'!G18=""),"",IFERROR((-'Jätkusuutlikkuse mudel'!G18+'Jätkusuutlikkuse mudel'!G10-'Jätkusuutlikkuse mudel'!F10)/(('Jätkusuutlikkuse mudel'!F13+'Jätkusuutlikkuse mudel'!G13)/2),""))</f>
        <v/>
      </c>
      <c r="H75" s="58" t="str">
        <f>IFERROR(IF(G75="",IF(F75&gt;=AVERAGE(D75:F75),"Paranenud","Halvenenud"),IF(G75&gt;=AVERAGE(D75:G75),"Paranenud","Halvenenud")),"")</f>
        <v/>
      </c>
    </row>
    <row r="76" spans="1:8" ht="12" x14ac:dyDescent="0.3">
      <c r="A76" s="28"/>
      <c r="B76" s="178"/>
      <c r="C76" s="52" t="s">
        <v>49</v>
      </c>
      <c r="D76" s="53" t="str">
        <f>IFERROR(-('Jätkusuutlikkuse mudel'!D13/('Jätkusuutlikkuse mudel'!D18/'Jätkusuutlikkuse mudel'!D21)),"")</f>
        <v/>
      </c>
      <c r="E76" s="53" t="str">
        <f>IFERROR(-('Jätkusuutlikkuse mudel'!E13/('Jätkusuutlikkuse mudel'!E18/'Jätkusuutlikkuse mudel'!E21)),"")</f>
        <v/>
      </c>
      <c r="F76" s="53" t="str">
        <f>IFERROR(-('Jätkusuutlikkuse mudel'!F13/('Jätkusuutlikkuse mudel'!F18/'Jätkusuutlikkuse mudel'!F21)),"")</f>
        <v/>
      </c>
      <c r="G76" s="53" t="str">
        <f>IF(OR('Jätkusuutlikkuse mudel'!G13="",'Jätkusuutlikkuse mudel'!G18="",'Jätkusuutlikkuse mudel'!G21=""),"",IFERROR(-('Jätkusuutlikkuse mudel'!G13/('Jätkusuutlikkuse mudel'!G18/'Jätkusuutlikkuse mudel'!G21)),""))</f>
        <v/>
      </c>
      <c r="H76" s="59" t="str">
        <f>IFERROR(IF(G76="",IF(F76&lt;=AVERAGE(D76:F76),"Paranenud","Halvenenud"),IF(G76&lt;=AVERAGE(D76:G76),"Paranenud","Halvenenud")),"")</f>
        <v/>
      </c>
    </row>
    <row r="77" spans="1:8" ht="12" x14ac:dyDescent="0.3">
      <c r="A77" s="28"/>
      <c r="B77" s="178"/>
      <c r="C77" s="47" t="s">
        <v>56</v>
      </c>
      <c r="D77" s="54" t="str">
        <f>IFERROR('Jätkusuutlikkuse mudel'!D17/'Jätkusuutlikkuse mudel'!D16,"")</f>
        <v/>
      </c>
      <c r="E77" s="54" t="str">
        <f>IFERROR('Jätkusuutlikkuse mudel'!E17/'Jätkusuutlikkuse mudel'!E16,"")</f>
        <v/>
      </c>
      <c r="F77" s="54" t="str">
        <f>IFERROR('Jätkusuutlikkuse mudel'!F17/'Jätkusuutlikkuse mudel'!F16,"")</f>
        <v/>
      </c>
      <c r="G77" s="54" t="str">
        <f>IF(OR('Jätkusuutlikkuse mudel'!G16="",'Jätkusuutlikkuse mudel'!G17=""),"",IFERROR('Jätkusuutlikkuse mudel'!G17/'Jätkusuutlikkuse mudel'!G16,""))</f>
        <v/>
      </c>
      <c r="H77" s="60" t="str">
        <f>IFERROR(IF(G77="",IF(F77&gt;=AVERAGE(D77:F77),"Paranenud","Halvenenud"),IF(G77&gt;=AVERAGE(D77:G77),"Paranenud","Halvenenud")),"")</f>
        <v/>
      </c>
    </row>
    <row r="78" spans="1:8" ht="12" x14ac:dyDescent="0.3">
      <c r="A78" s="28"/>
      <c r="B78" s="176" t="s">
        <v>21</v>
      </c>
      <c r="C78" s="49" t="s">
        <v>48</v>
      </c>
      <c r="D78" s="50" t="str">
        <f>IFERROR('Jätkusuutlikkuse mudel'!D14/'Jätkusuutlikkuse mudel'!D16,"")</f>
        <v/>
      </c>
      <c r="E78" s="50" t="str">
        <f>IFERROR('Jätkusuutlikkuse mudel'!E14/'Jätkusuutlikkuse mudel'!E16,"")</f>
        <v/>
      </c>
      <c r="F78" s="50" t="str">
        <f>IFERROR('Jätkusuutlikkuse mudel'!F14/'Jätkusuutlikkuse mudel'!F16,"")</f>
        <v/>
      </c>
      <c r="G78" s="50" t="str">
        <f>IF(OR('Jätkusuutlikkuse mudel'!G14="",'Jätkusuutlikkuse mudel'!G16=""),"",IFERROR('Jätkusuutlikkuse mudel'!G14/'Jätkusuutlikkuse mudel'!G16,""))</f>
        <v/>
      </c>
      <c r="H78" s="61" t="str">
        <f>IFERROR(IF(G78="",IF(F78&lt;=AVERAGE(D78:F78),"Paranenud","Halvenenud"),IF(G78&lt;=AVERAGE(D78:G78),"Paranenud","Halvenenud")),"")</f>
        <v/>
      </c>
    </row>
    <row r="79" spans="1:8" ht="12" x14ac:dyDescent="0.3">
      <c r="A79" s="28"/>
      <c r="B79" s="177"/>
      <c r="C79" s="47" t="s">
        <v>81</v>
      </c>
      <c r="D79" s="54" t="str">
        <f>IFERROR(('Jätkusuutlikkuse mudel'!D14-'Jätkusuutlikkuse mudel'!D12)/'Jätkusuutlikkuse mudel'!D15,"")</f>
        <v/>
      </c>
      <c r="E79" s="54" t="str">
        <f>IFERROR(('Jätkusuutlikkuse mudel'!E14-'Jätkusuutlikkuse mudel'!E12)/'Jätkusuutlikkuse mudel'!E15,"")</f>
        <v/>
      </c>
      <c r="F79" s="54" t="str">
        <f>IFERROR(('Jätkusuutlikkuse mudel'!F14-'Jätkusuutlikkuse mudel'!F12)/'Jätkusuutlikkuse mudel'!F15,"")</f>
        <v/>
      </c>
      <c r="G79" s="54" t="str">
        <f>IF(OR('Jätkusuutlikkuse mudel'!G12="",'Jätkusuutlikkuse mudel'!G14="",'Jätkusuutlikkuse mudel'!G15=""),"",IFERROR(('Jätkusuutlikkuse mudel'!G14-'Jätkusuutlikkuse mudel'!G12)/'Jätkusuutlikkuse mudel'!G15,""))</f>
        <v/>
      </c>
      <c r="H79" s="60" t="str">
        <f>IFERROR(IF(G79="",IF(AND('Jätkusuutlikkuse mudel'!D14-'Jätkusuutlikkuse mudel'!D12=0,'Jätkusuutlikkuse mudel'!E14-'Jätkusuutlikkuse mudel'!E12=0,'Jätkusuutlikkuse mudel'!F14-'Jätkusuutlikkuse mudel'!F12=0),"",IF(F79&lt;=AVERAGE(D79:F79),"Paranenud","Halvenenud")),IF(AND('Jätkusuutlikkuse mudel'!D14-'Jätkusuutlikkuse mudel'!D12=0,'Jätkusuutlikkuse mudel'!E14-'Jätkusuutlikkuse mudel'!E12=0,'Jätkusuutlikkuse mudel'!F14-'Jätkusuutlikkuse mudel'!F12=0,'Jätkusuutlikkuse mudel'!G14-'Jätkusuutlikkuse mudel'!G12=0),"",IF(G79&lt;=AVERAGE(D79:G79),"Paranenud","Halvenenud"))),"")</f>
        <v/>
      </c>
    </row>
    <row r="80" spans="1:8" ht="12" x14ac:dyDescent="0.3">
      <c r="A80" s="28"/>
      <c r="B80" s="176" t="s">
        <v>23</v>
      </c>
      <c r="C80" s="49" t="s">
        <v>52</v>
      </c>
      <c r="D80" s="50" t="str">
        <f>IFERROR('Jätkusuutlikkuse mudel'!D20/'Jätkusuutlikkuse mudel'!D17,"")</f>
        <v/>
      </c>
      <c r="E80" s="50" t="str">
        <f>IFERROR('Jätkusuutlikkuse mudel'!E20/'Jätkusuutlikkuse mudel'!E17,"")</f>
        <v/>
      </c>
      <c r="F80" s="50" t="str">
        <f>IFERROR('Jätkusuutlikkuse mudel'!F20/'Jätkusuutlikkuse mudel'!F17,"")</f>
        <v/>
      </c>
      <c r="G80" s="50" t="str">
        <f>IF(OR('Jätkusuutlikkuse mudel'!G17="",'Jätkusuutlikkuse mudel'!G20=""),"",IFERROR('Jätkusuutlikkuse mudel'!G20/'Jätkusuutlikkuse mudel'!G17,""))</f>
        <v/>
      </c>
      <c r="H80" s="61" t="str">
        <f>IFERROR(IF(G80="",IF(F80&gt;=AVERAGE(D80:F80),"Paranenud","Halvenenud"),IF(G80&gt;=AVERAGE(D80:G80),"Paranenud","Halvenenud")),"")</f>
        <v/>
      </c>
    </row>
    <row r="81" spans="1:8" ht="12" x14ac:dyDescent="0.3">
      <c r="A81" s="28"/>
      <c r="B81" s="177"/>
      <c r="C81" s="47" t="s">
        <v>57</v>
      </c>
      <c r="D81" s="54" t="str">
        <f>IFERROR('Jätkusuutlikkuse mudel'!D19/'Jätkusuutlikkuse mudel'!D17,"")</f>
        <v/>
      </c>
      <c r="E81" s="54" t="str">
        <f>IFERROR('Jätkusuutlikkuse mudel'!E19/'Jätkusuutlikkuse mudel'!E17,"")</f>
        <v/>
      </c>
      <c r="F81" s="54" t="str">
        <f>IFERROR('Jätkusuutlikkuse mudel'!F19/'Jätkusuutlikkuse mudel'!F17,"")</f>
        <v/>
      </c>
      <c r="G81" s="54" t="str">
        <f>IF(OR('Jätkusuutlikkuse mudel'!G17="",'Jätkusuutlikkuse mudel'!G19=""),"",IFERROR('Jätkusuutlikkuse mudel'!G19/'Jätkusuutlikkuse mudel'!G17,""))</f>
        <v/>
      </c>
      <c r="H81" s="60" t="str">
        <f>IFERROR(IF(G81="",IF(F81&gt;=AVERAGE(D81:F81),"Paranenud","Halvenenud"),IF(G81&gt;=AVERAGE(D81:G81),"Paranenud","Halvenenud")),"")</f>
        <v/>
      </c>
    </row>
    <row r="82" spans="1:8" x14ac:dyDescent="0.25">
      <c r="A82" s="28"/>
      <c r="B82" s="28"/>
      <c r="C82" s="28"/>
      <c r="D82" s="28"/>
      <c r="E82" s="28"/>
      <c r="F82" s="28"/>
      <c r="G82" s="28"/>
      <c r="H82" s="28"/>
    </row>
    <row r="83" spans="1:8" x14ac:dyDescent="0.25">
      <c r="A83" s="28"/>
      <c r="B83" s="28"/>
      <c r="C83" s="32" t="s">
        <v>42</v>
      </c>
      <c r="D83" s="169" t="str">
        <f>IF(OR(COUNTIF($H$73:$H$81,"")=9,AND(SUM($E$73:$E$81)=0,SUM($G$73:$G$81)=0,SUM($F$73:$F$81)&lt;&gt;0)),"Ei saa tulemust leida",IF(COUNTIF($H$73:$H$81,"Paranenud")=COUNTIF($H$73:$H$81,"Halvenenud"),"Ei saa hinnangut anda",IF(COUNTIF($H$73:$H$81,"Paranenud")&gt;COUNTIF($H$73:$H$81,"Halvenenud"),"Paraneb","Halveneb")))</f>
        <v>Ei saa tulemust leida</v>
      </c>
      <c r="E83" s="169"/>
      <c r="F83" s="28"/>
      <c r="G83" s="28"/>
      <c r="H83" s="28"/>
    </row>
    <row r="84" spans="1:8" x14ac:dyDescent="0.25">
      <c r="A84" s="28"/>
      <c r="B84" s="28"/>
      <c r="C84" s="28"/>
      <c r="D84" s="28"/>
      <c r="E84" s="28"/>
      <c r="F84" s="55"/>
      <c r="G84" s="28"/>
      <c r="H84" s="28"/>
    </row>
    <row r="85" spans="1:8" x14ac:dyDescent="0.25">
      <c r="A85" s="28"/>
      <c r="B85" s="28"/>
      <c r="C85" s="28"/>
      <c r="D85" s="28"/>
      <c r="E85" s="28"/>
      <c r="F85" s="55"/>
      <c r="G85" s="28"/>
      <c r="H85" s="28"/>
    </row>
    <row r="86" spans="1:8" x14ac:dyDescent="0.25">
      <c r="A86" s="28"/>
      <c r="B86" s="28"/>
      <c r="C86" s="28"/>
      <c r="D86" s="28"/>
      <c r="E86" s="28"/>
      <c r="F86" s="28"/>
      <c r="G86" s="28"/>
      <c r="H86" s="28"/>
    </row>
  </sheetData>
  <sheetProtection password="CC6F" sheet="1" objects="1" scenarios="1"/>
  <mergeCells count="63">
    <mergeCell ref="C50:E50"/>
    <mergeCell ref="F52:G52"/>
    <mergeCell ref="F53:G53"/>
    <mergeCell ref="F54:G54"/>
    <mergeCell ref="F55:G55"/>
    <mergeCell ref="F50:G50"/>
    <mergeCell ref="B73:B74"/>
    <mergeCell ref="C55:E55"/>
    <mergeCell ref="C56:E56"/>
    <mergeCell ref="F56:G56"/>
    <mergeCell ref="C52:E52"/>
    <mergeCell ref="C51:E51"/>
    <mergeCell ref="F51:G51"/>
    <mergeCell ref="B8:D8"/>
    <mergeCell ref="B78:B79"/>
    <mergeCell ref="B80:B81"/>
    <mergeCell ref="D83:E83"/>
    <mergeCell ref="B52:B56"/>
    <mergeCell ref="D62:E62"/>
    <mergeCell ref="D60:E60"/>
    <mergeCell ref="B75:B77"/>
    <mergeCell ref="C53:E53"/>
    <mergeCell ref="C54:E54"/>
    <mergeCell ref="C37:D37"/>
    <mergeCell ref="H12:N12"/>
    <mergeCell ref="E7:F7"/>
    <mergeCell ref="H7:N7"/>
    <mergeCell ref="E8:F8"/>
    <mergeCell ref="C14:D14"/>
    <mergeCell ref="H14:N14"/>
    <mergeCell ref="C16:D16"/>
    <mergeCell ref="H16:N22"/>
    <mergeCell ref="H37:N41"/>
    <mergeCell ref="A29:A31"/>
    <mergeCell ref="H29:N29"/>
    <mergeCell ref="H30:N30"/>
    <mergeCell ref="H31:N31"/>
    <mergeCell ref="A34:A35"/>
    <mergeCell ref="H34:N34"/>
    <mergeCell ref="H35:N35"/>
    <mergeCell ref="A32:A33"/>
    <mergeCell ref="H32:N32"/>
    <mergeCell ref="H33:N33"/>
    <mergeCell ref="B4:D4"/>
    <mergeCell ref="E4:F4"/>
    <mergeCell ref="B5:D5"/>
    <mergeCell ref="E5:F5"/>
    <mergeCell ref="H5:N5"/>
    <mergeCell ref="A27:A28"/>
    <mergeCell ref="H27:N27"/>
    <mergeCell ref="H28:N28"/>
    <mergeCell ref="E10:F10"/>
    <mergeCell ref="H10:N10"/>
    <mergeCell ref="A6:A10"/>
    <mergeCell ref="B6:D6"/>
    <mergeCell ref="E6:F6"/>
    <mergeCell ref="H6:N6"/>
    <mergeCell ref="B7:D7"/>
    <mergeCell ref="H8:N8"/>
    <mergeCell ref="B9:D9"/>
    <mergeCell ref="E9:F9"/>
    <mergeCell ref="H9:N9"/>
    <mergeCell ref="B10:D10"/>
  </mergeCells>
  <conditionalFormatting sqref="C16:D16">
    <cfRule type="containsText" dxfId="7" priority="7" operator="containsText" text="Võib toetust anda">
      <formula>NOT(ISERROR(SEARCH("Võib toetust anda",C16)))</formula>
    </cfRule>
    <cfRule type="containsText" dxfId="6" priority="8" operator="containsText" text="Pankroti oht">
      <formula>NOT(ISERROR(SEARCH("Pankroti oht",C16)))</formula>
    </cfRule>
  </conditionalFormatting>
  <conditionalFormatting sqref="C37:D37">
    <cfRule type="containsText" dxfId="5" priority="5" operator="containsText" text="Halveneb">
      <formula>NOT(ISERROR(SEARCH("Halveneb",C37)))</formula>
    </cfRule>
    <cfRule type="containsText" dxfId="4" priority="6" operator="containsText" text="Paraneb">
      <formula>NOT(ISERROR(SEARCH("Paraneb",C37)))</formula>
    </cfRule>
  </conditionalFormatting>
  <conditionalFormatting sqref="D62:E62">
    <cfRule type="containsText" dxfId="3" priority="1" operator="containsText" text="Võib toetust anda">
      <formula>NOT(ISERROR(SEARCH("Võib toetust anda",D62)))</formula>
    </cfRule>
    <cfRule type="containsText" dxfId="2" priority="2" operator="containsText" text="Pankroti oht">
      <formula>NOT(ISERROR(SEARCH("Pankroti oht",D62)))</formula>
    </cfRule>
  </conditionalFormatting>
  <conditionalFormatting sqref="D83:E83">
    <cfRule type="containsText" dxfId="1" priority="3" operator="containsText" text="Halveneb">
      <formula>NOT(ISERROR(SEARCH("Halveneb",D83)))</formula>
    </cfRule>
    <cfRule type="containsText" dxfId="0" priority="4" operator="containsText" text="Paraneb">
      <formula>NOT(ISERROR(SEARCH("Paraneb",D83)))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Jätkusuutlikkuse mudel</vt:lpstr>
      <vt:lpstr>FIE jätkusuutlikkuse mudel</vt:lpstr>
      <vt:lpstr>Sheet1</vt:lpstr>
      <vt:lpstr>Selgitus_FIE_1</vt:lpstr>
      <vt:lpstr>Selgitus_FIE_2</vt:lpstr>
      <vt:lpstr>Selgitus_FIE1</vt:lpstr>
      <vt:lpstr>Selgitus_FIE2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Finantsilise jätkusuutlikkuse hindamise mudel</dc:title>
  <dc:creator>Allar Karu</dc:creator>
  <cp:keywords>Põllumajandusministri xx.xx.2015 määrus nr xx "Mikro- ja väikeettevõtjate põllumajandustoodete töötlemise ning turustamise investeeringutoetuse andmise ja kasutamise tingimused ning kord" lisa 1</cp:keywords>
  <cp:lastModifiedBy>Kalev Karisalu</cp:lastModifiedBy>
  <cp:lastPrinted>2015-04-10T05:37:24Z</cp:lastPrinted>
  <dcterms:created xsi:type="dcterms:W3CDTF">2009-01-23T10:19:39Z</dcterms:created>
  <dcterms:modified xsi:type="dcterms:W3CDTF">2025-07-21T12:13:01Z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ShowPageNumber">
    <vt:lpwstr>False</vt:lpwstr>
  </property>
</Properties>
</file>