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160" windowHeight="1170" activeTab="0"/>
  </bookViews>
  <sheets>
    <sheet name="Sheet1" sheetId="1" r:id="rId1"/>
    <sheet name="Sheet2" sheetId="2" r:id="rId2"/>
  </sheets>
  <definedNames/>
  <calcPr fullCalcOnLoad="1"/>
</workbook>
</file>

<file path=xl/sharedStrings.xml><?xml version="1.0" encoding="utf-8"?>
<sst xmlns="http://schemas.openxmlformats.org/spreadsheetml/2006/main" count="39" uniqueCount="39">
  <si>
    <t>Viitenumber</t>
  </si>
  <si>
    <r>
      <t xml:space="preserve">Mikro- ja väikeettevõtjate põllumajandustoodete töötlemise ning turustamise investeeringutoetus </t>
    </r>
    <r>
      <rPr>
        <sz val="14"/>
        <color indexed="8"/>
        <rFont val="Calibri"/>
        <family val="2"/>
      </rPr>
      <t>(meede 4.2.1)</t>
    </r>
  </si>
  <si>
    <t>Hindepunktid kokku</t>
  </si>
  <si>
    <t>Keskustest kaugemal asuvate taotlejate investeeringud</t>
  </si>
  <si>
    <t>Suurema omafinantseeringuga investeeringud</t>
  </si>
  <si>
    <t>Toetatava tegevuse toetuse määra suurus on 25–29%</t>
  </si>
  <si>
    <t>Vastavalt määruse § 13 lg 1 hindab PRIA taotlusi määruse lisas 4 sätestatud hindamiskriteeriumide alusel enne taotleja, taotluse ja kavandatava tegevuse nõuetele vastavuse kontrollimist.</t>
  </si>
  <si>
    <t>Kõrgema lisandväärtusega toodete tootmisele suunatud investeeringud</t>
  </si>
  <si>
    <t>1.1 Taotleja on taotluse esitamise aastal või sellele eelnenud aastal tootnud töödeldud toodet, mida on realiseeritud jaekaubanduses</t>
  </si>
  <si>
    <t>1.3 Taotleja on taotluse esitamise aastal või sellele eelnenud aastal tootnud töödeldud toodet, mis sisaldab patendiga kaitstud koostisainet</t>
  </si>
  <si>
    <t>1.6.1 Taotleja teeb investeeringu seadmesse</t>
  </si>
  <si>
    <t>1.6.2 Taotleja teeb investeeringu seadmesse ja ehitisse</t>
  </si>
  <si>
    <t>1.6.3 Taotleja teeb investeeringu ehitisse</t>
  </si>
  <si>
    <t>Toodete välisturgudele müümise osakaalu suurendamisele suunatud investeeringud</t>
  </si>
  <si>
    <t>2.1.1 Taotleja toodetud või töödeldud toodet on eksporditud taotluse esitamise aastal või sellele eelnenud aastal Euroopa Liitu kuuluvatesse riikidesse</t>
  </si>
  <si>
    <t>2.2.2 Taotleja toodetud või töödeldud toodet on eksporditud taotluse esitamise aastal või sellele eelnenud aastal kolmandatesse riikidesse</t>
  </si>
  <si>
    <t>Taastuvenergia kasutamisele suunatud investeeringud</t>
  </si>
  <si>
    <t>Suuremat koostööd tegevad ettevõtjad</t>
  </si>
  <si>
    <t>4.1 Taotleja kuulub taotluse esitamise ajal tunnustatud tootjarühma, põllumajandusühistusse või kvaliteedikava rakendavasse tootjarühma</t>
  </si>
  <si>
    <t>5.1.1 Taotleja kavandatav investeeringuobjekt paikneb Tallinnas või Tallinnaga piirnevas vallas</t>
  </si>
  <si>
    <t>5.1.2 Taotleja kavandatav investeeringuobjekt paikneb Tallinnaga mittepiirnevas vallas</t>
  </si>
  <si>
    <t>5.1.3 Taotleja kavandatav investeeringuobjekt paikneb saarel</t>
  </si>
  <si>
    <t>Töötlemisega alustavad põllumajandusliku majandustegevusega tegelevad ettevõtjad</t>
  </si>
  <si>
    <t>Eelnevatel perioodidel vähem toetust saanud ettevõtjad</t>
  </si>
  <si>
    <t>6. Põllumajandusliku majandustegevusega tegelev mikroettevõtja hakkab investeeringu tulemusel tegelema põllumajandustoodete töötlemisega</t>
  </si>
  <si>
    <t>7.1 Taotlejale ei ole perioodil 2007–2013 määratud toetust põllumajandusministri 27. juuli 2010. a määruse nr 85 „Põllumajandustoodetele ja mittepuidulistele metsasaadustele lisandväärtuse andmise investeeringutoetuse saamise nõuded, toetuse taotlemise ja taotluse menetlemise täpsem kord“ alusel</t>
  </si>
  <si>
    <t>7.2 Taotlejale on perioodil 2007–2013 määratud toetust kuni 200 000 eurot põllumajandusministri 27. juuli 2010. a määruse nr 85 „Põllumajandustoodetele ja mittepuidulistele metsasaadustele lisandväärtuse andmise investeeringutoetuse saamise nõuded, toetuse taotlemise ja taotluse menetlemise täpsem kord“ alusel</t>
  </si>
  <si>
    <t>Toetatava tegevuse toetuse määra suurus on 29–34%</t>
  </si>
  <si>
    <t>Toetatava tegevuse toetuse määra suurus on 34–39%</t>
  </si>
  <si>
    <t>Toetatava tegevuse toetuse määra suurus on 39–45%</t>
  </si>
  <si>
    <t>1.2 Taotleja on taotluse esitamise aastal või sellele eelnenud aastal
tootnud töödeldud toodet, mida on tema kaubamärgi all realiseeritud
jaekaubanduses</t>
  </si>
  <si>
    <t>1.4 Taotleja on taotluse esitamise aastal või sellele eelnenud aastal
tootnud või töödelnud toodet, mis kuulub riiklikku või Euroopa Liidu
kvaliteedikavva, sealhulgas mahepõllumajanduslikku toodet</t>
  </si>
  <si>
    <t>1.5 Taotleja on taotluse esitamise ajaks sõlminud teadus- ja arendusasutusega kirjaliku lepingu, millega telliti tootearendusega seotud teadus- või arendustöö.Teadus- või arendustöö ei tohi olla lõpetatud enne taotluse esitamise aastale eelnenud aastat</t>
  </si>
  <si>
    <t>1.7 Taotlejal on taotluse esitamise hetkel olemas ISO 22000, ISO 9001,
ISO 14001, BRC või IFSi standard või taotleja on tunnustatud
pardavarude tuntud tarnijana, lennuväljavarude tuntud tarnijana või
pardavarude kokkuleppelise tarnijana</t>
  </si>
  <si>
    <t>3. Taotleja hakkab investeeringu tulemusena ettevõttes kasutama
taastuvenergial või bioenergial toimivat kütte- või jahutussüsteemi</t>
  </si>
  <si>
    <t>4.2 Taotleja kuulub klastrisse või osaleb ühisturustusvõrgustikus</t>
  </si>
  <si>
    <t>2017.a. taotlusvooru paremusjärjestus hindamiskriteeriumide lõikes.</t>
  </si>
  <si>
    <t>Maaeluministeeriumi 08.02.2017 kinnitatud käskkirja nr 23 alusel on meetme 2017.a. eelarve 3 650 000 EUR.</t>
  </si>
  <si>
    <t>Vastavalt määruse § 13 lõige 3 kohaselt eelistatakse võrdsete hindepunktide summadega taotluste puhul taotlust, milles taotletav toetuse summa on väiksem. Kui ka taotletavad toetussummad on võrdsed, eelistatakse taotlejat, kellel oli taotluse esitamisele vahetult eelnenud majandusaastal väiksem müügitulu.</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</si>
</sst>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25]d\.\ mmmm\ yyyy&quot;. a.&quot;"/>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
    <numFmt numFmtId="171" formatCode="0.00000"/>
    <numFmt numFmtId="172" formatCode="0.000000"/>
    <numFmt numFmtId="173" formatCode="0.0000000"/>
    <numFmt numFmtId="174" formatCode="0.00000000"/>
    <numFmt numFmtId="175" formatCode="0.0"/>
  </numFmts>
  <fonts count="48">
    <font>
      <sz val="11"/>
      <color theme="1"/>
      <name val="Calibri"/>
      <family val="2"/>
    </font>
    <font>
      <sz val="11"/>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14"/>
      <color indexed="8"/>
      <name val="Calibri"/>
      <family val="2"/>
    </font>
    <font>
      <b/>
      <sz val="12"/>
      <color indexed="8"/>
      <name val="Calibri"/>
      <family val="2"/>
    </font>
    <font>
      <b/>
      <sz val="9"/>
      <color indexed="9"/>
      <name val="Arial"/>
      <family val="2"/>
    </font>
    <font>
      <b/>
      <sz val="14"/>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14"/>
      <color theme="1"/>
      <name val="Calibri"/>
      <family val="2"/>
    </font>
    <font>
      <b/>
      <sz val="12"/>
      <color theme="1"/>
      <name val="Calibri"/>
      <family val="2"/>
    </font>
    <font>
      <sz val="14"/>
      <color theme="1"/>
      <name val="Calibri"/>
      <family val="2"/>
    </font>
    <font>
      <b/>
      <sz val="9"/>
      <color rgb="FFFFFFFF"/>
      <name val="Arial"/>
      <family val="2"/>
    </font>
    <font>
      <b/>
      <sz val="14"/>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B64A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3877A6"/>
      </left>
      <right style="thin">
        <color rgb="FF3877A6"/>
      </right>
      <top style="thin">
        <color rgb="FF3877A6"/>
      </top>
      <bottom/>
    </border>
    <border>
      <left style="thin"/>
      <right style="thin"/>
      <top/>
      <bottom style="thin"/>
    </border>
    <border>
      <left/>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Font="1" applyAlignment="1">
      <alignment/>
    </xf>
    <xf numFmtId="0" fontId="39" fillId="0" borderId="0" xfId="0" applyFont="1" applyAlignment="1">
      <alignment/>
    </xf>
    <xf numFmtId="0" fontId="41" fillId="0" borderId="0" xfId="0" applyFont="1" applyAlignment="1">
      <alignment/>
    </xf>
    <xf numFmtId="0" fontId="39" fillId="0" borderId="0" xfId="0" applyFont="1" applyAlignment="1">
      <alignment wrapText="1"/>
    </xf>
    <xf numFmtId="0" fontId="0" fillId="0" borderId="0" xfId="0" applyAlignment="1">
      <alignment wrapText="1"/>
    </xf>
    <xf numFmtId="0" fontId="0" fillId="0" borderId="10" xfId="0" applyFill="1" applyBorder="1" applyAlignment="1">
      <alignment horizontal="center" vertical="center"/>
    </xf>
    <xf numFmtId="0" fontId="0" fillId="0" borderId="0" xfId="0" applyFill="1" applyAlignment="1">
      <alignment/>
    </xf>
    <xf numFmtId="0" fontId="42" fillId="0" borderId="0" xfId="0" applyFont="1" applyAlignment="1">
      <alignment horizontal="left" wrapText="1"/>
    </xf>
    <xf numFmtId="0" fontId="43" fillId="0" borderId="0" xfId="0" applyFont="1" applyAlignment="1">
      <alignment horizontal="left" wrapText="1"/>
    </xf>
    <xf numFmtId="0" fontId="42" fillId="0" borderId="0" xfId="0" applyFont="1" applyAlignment="1">
      <alignment horizontal="left" wrapText="1"/>
    </xf>
    <xf numFmtId="0" fontId="44" fillId="0" borderId="0" xfId="0" applyFont="1" applyAlignment="1">
      <alignment horizontal="left" wrapText="1"/>
    </xf>
    <xf numFmtId="0" fontId="44" fillId="0" borderId="0" xfId="0" applyFont="1" applyAlignment="1">
      <alignment/>
    </xf>
    <xf numFmtId="49" fontId="45" fillId="33" borderId="11" xfId="0" applyNumberFormat="1" applyFont="1" applyFill="1" applyBorder="1" applyAlignment="1">
      <alignment horizontal="center" vertical="center"/>
    </xf>
    <xf numFmtId="0" fontId="43" fillId="0" borderId="0" xfId="0" applyFont="1" applyAlignment="1">
      <alignment wrapText="1"/>
    </xf>
    <xf numFmtId="0" fontId="42" fillId="0" borderId="0" xfId="0" applyFont="1" applyAlignment="1">
      <alignment horizontal="left" wrapText="1"/>
    </xf>
    <xf numFmtId="0" fontId="0" fillId="0" borderId="10" xfId="0" applyBorder="1" applyAlignment="1">
      <alignment/>
    </xf>
    <xf numFmtId="49" fontId="45" fillId="33" borderId="0" xfId="0" applyNumberFormat="1" applyFont="1" applyFill="1" applyBorder="1" applyAlignment="1">
      <alignment horizontal="center" vertical="center" wrapText="1"/>
    </xf>
    <xf numFmtId="0" fontId="42" fillId="0" borderId="0" xfId="0" applyFont="1" applyAlignment="1">
      <alignment horizontal="left" wrapText="1"/>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43" fillId="0" borderId="0" xfId="0" applyFont="1" applyAlignment="1">
      <alignment vertical="center" wrapText="1"/>
    </xf>
    <xf numFmtId="1" fontId="41" fillId="0" borderId="0" xfId="0" applyNumberFormat="1" applyFont="1" applyAlignment="1">
      <alignment/>
    </xf>
    <xf numFmtId="0" fontId="41" fillId="0" borderId="13" xfId="0" applyFont="1" applyBorder="1" applyAlignment="1">
      <alignment horizontal="center" vertical="center" wrapText="1"/>
    </xf>
    <xf numFmtId="0" fontId="46" fillId="0" borderId="0" xfId="0" applyFont="1" applyAlignment="1">
      <alignment/>
    </xf>
    <xf numFmtId="0" fontId="41" fillId="0" borderId="14" xfId="0" applyFont="1" applyBorder="1" applyAlignment="1">
      <alignment vertical="center" wrapText="1"/>
    </xf>
    <xf numFmtId="0" fontId="0" fillId="0" borderId="10" xfId="0"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1" fontId="0" fillId="0" borderId="0" xfId="0" applyNumberFormat="1" applyBorder="1" applyAlignment="1">
      <alignment horizontal="left"/>
    </xf>
    <xf numFmtId="0" fontId="0" fillId="0" borderId="0" xfId="0" applyBorder="1" applyAlignment="1">
      <alignment/>
    </xf>
    <xf numFmtId="0" fontId="0" fillId="0" borderId="0" xfId="0" applyFill="1" applyBorder="1" applyAlignment="1">
      <alignment horizontal="center" vertical="center"/>
    </xf>
    <xf numFmtId="0" fontId="43" fillId="0" borderId="0" xfId="0" applyFont="1" applyAlignment="1">
      <alignment horizontal="left" vertical="center" wrapText="1"/>
    </xf>
    <xf numFmtId="0" fontId="41" fillId="0" borderId="19"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20" xfId="0" applyFont="1" applyBorder="1" applyAlignment="1">
      <alignment horizontal="center" vertical="center" wrapText="1"/>
    </xf>
    <xf numFmtId="0" fontId="2" fillId="0" borderId="0" xfId="0" applyFont="1" applyAlignment="1">
      <alignment horizontal="left" wrapText="1"/>
    </xf>
    <xf numFmtId="0" fontId="44" fillId="0" borderId="0" xfId="0" applyFont="1" applyAlignment="1">
      <alignment horizontal="left" wrapText="1"/>
    </xf>
    <xf numFmtId="0" fontId="43" fillId="0" borderId="0" xfId="0" applyFont="1" applyAlignment="1">
      <alignment horizontal="left"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6"/>
  <sheetViews>
    <sheetView tabSelected="1" zoomScale="80" zoomScaleNormal="80"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5"/>
  <cols>
    <col min="1" max="1" width="18.00390625" style="2" customWidth="1"/>
    <col min="2" max="2" width="13.140625" style="2" customWidth="1"/>
    <col min="3" max="3" width="14.8515625" style="0" customWidth="1"/>
    <col min="4" max="4" width="15.421875" style="0" customWidth="1"/>
    <col min="5" max="5" width="12.28125" style="0" customWidth="1"/>
    <col min="6" max="6" width="14.57421875" style="0" customWidth="1"/>
    <col min="7" max="7" width="16.7109375" style="0" customWidth="1"/>
    <col min="8" max="8" width="12.7109375" style="0" customWidth="1"/>
    <col min="9" max="9" width="12.8515625" style="0" customWidth="1"/>
    <col min="10" max="10" width="12.7109375" style="0" customWidth="1"/>
    <col min="11" max="11" width="15.421875" style="0" customWidth="1"/>
    <col min="12" max="12" width="12.421875" style="0" customWidth="1"/>
    <col min="13" max="13" width="13.8515625" style="0" customWidth="1"/>
    <col min="14" max="14" width="15.421875" style="0" customWidth="1"/>
    <col min="15" max="15" width="13.421875" style="0" customWidth="1"/>
    <col min="16" max="16" width="11.7109375" style="0" customWidth="1"/>
    <col min="17" max="17" width="10.7109375" style="0" customWidth="1"/>
    <col min="18" max="18" width="11.00390625" style="0" customWidth="1"/>
    <col min="19" max="19" width="10.7109375" style="0" customWidth="1"/>
    <col min="20" max="20" width="21.28125" style="0" customWidth="1"/>
    <col min="21" max="21" width="20.7109375" style="0" customWidth="1"/>
    <col min="22" max="22" width="22.57421875" style="0" customWidth="1"/>
    <col min="23" max="23" width="9.7109375" style="0" customWidth="1"/>
    <col min="24" max="24" width="9.57421875" style="0" customWidth="1"/>
    <col min="25" max="26" width="9.7109375" style="0" customWidth="1"/>
  </cols>
  <sheetData>
    <row r="1" spans="1:7" ht="18.75">
      <c r="A1" s="11" t="s">
        <v>1</v>
      </c>
      <c r="G1" s="23"/>
    </row>
    <row r="2" spans="1:21" ht="18.75">
      <c r="A2" s="37" t="s">
        <v>36</v>
      </c>
      <c r="B2" s="38"/>
      <c r="C2" s="38"/>
      <c r="D2" s="38"/>
      <c r="E2" s="38"/>
      <c r="F2" s="38"/>
      <c r="G2" s="38"/>
      <c r="H2" s="38"/>
      <c r="I2" s="38"/>
      <c r="J2" s="38"/>
      <c r="K2" s="38"/>
      <c r="L2" s="38"/>
      <c r="M2" s="38"/>
      <c r="N2" s="38"/>
      <c r="O2" s="38"/>
      <c r="P2" s="38"/>
      <c r="Q2" s="38"/>
      <c r="R2" s="38"/>
      <c r="S2" s="38"/>
      <c r="T2" s="38"/>
      <c r="U2" s="38"/>
    </row>
    <row r="3" spans="1:21" ht="11.25" customHeight="1">
      <c r="A3" s="7"/>
      <c r="B3" s="14"/>
      <c r="C3" s="7"/>
      <c r="D3" s="9"/>
      <c r="E3" s="9"/>
      <c r="F3" s="17"/>
      <c r="G3" s="9"/>
      <c r="H3" s="9"/>
      <c r="I3" s="17"/>
      <c r="J3" s="17"/>
      <c r="K3" s="17"/>
      <c r="L3" s="17"/>
      <c r="M3" s="17"/>
      <c r="N3" s="9"/>
      <c r="O3" s="9"/>
      <c r="P3" s="9"/>
      <c r="Q3" s="9"/>
      <c r="R3" s="9"/>
      <c r="S3" s="7"/>
      <c r="T3" s="7"/>
      <c r="U3" s="7"/>
    </row>
    <row r="4" spans="1:26" ht="15" customHeight="1">
      <c r="A4" s="39" t="s">
        <v>37</v>
      </c>
      <c r="B4" s="39"/>
      <c r="C4" s="39"/>
      <c r="D4" s="39"/>
      <c r="E4" s="39"/>
      <c r="F4" s="39"/>
      <c r="G4" s="39"/>
      <c r="H4" s="39"/>
      <c r="I4" s="39"/>
      <c r="J4" s="39"/>
      <c r="K4" s="39"/>
      <c r="L4" s="39"/>
      <c r="M4" s="39"/>
      <c r="N4" s="39"/>
      <c r="O4" s="39"/>
      <c r="P4" s="39"/>
      <c r="Q4" s="39"/>
      <c r="R4" s="39"/>
      <c r="S4" s="39"/>
      <c r="T4" s="39"/>
      <c r="U4" s="39"/>
      <c r="V4" s="39"/>
      <c r="W4" s="10"/>
      <c r="X4" s="10"/>
      <c r="Y4" s="10"/>
      <c r="Z4" s="10"/>
    </row>
    <row r="5" spans="1:2" ht="10.5" customHeight="1">
      <c r="A5" s="3"/>
      <c r="B5" s="4"/>
    </row>
    <row r="6" spans="1:26" ht="15" customHeight="1">
      <c r="A6" s="39" t="s">
        <v>6</v>
      </c>
      <c r="B6" s="39"/>
      <c r="C6" s="39"/>
      <c r="D6" s="39"/>
      <c r="E6" s="39"/>
      <c r="F6" s="39"/>
      <c r="G6" s="39"/>
      <c r="H6" s="39"/>
      <c r="I6" s="39"/>
      <c r="J6" s="39"/>
      <c r="K6" s="39"/>
      <c r="L6" s="39"/>
      <c r="M6" s="39"/>
      <c r="N6" s="39"/>
      <c r="O6" s="39"/>
      <c r="P6" s="39"/>
      <c r="Q6" s="39"/>
      <c r="R6" s="39"/>
      <c r="S6" s="39"/>
      <c r="T6" s="39"/>
      <c r="U6" s="39"/>
      <c r="V6" s="39"/>
      <c r="W6" s="8"/>
      <c r="X6" s="8"/>
      <c r="Y6" s="8"/>
      <c r="Z6" s="8"/>
    </row>
    <row r="7" spans="1:26" ht="16.5" thickBot="1">
      <c r="A7" s="33" t="s">
        <v>38</v>
      </c>
      <c r="B7" s="33"/>
      <c r="C7" s="33"/>
      <c r="D7" s="33"/>
      <c r="E7" s="33"/>
      <c r="F7" s="33"/>
      <c r="G7" s="33"/>
      <c r="H7" s="33"/>
      <c r="I7" s="33"/>
      <c r="J7" s="33"/>
      <c r="K7" s="33"/>
      <c r="L7" s="33"/>
      <c r="M7" s="33"/>
      <c r="N7" s="33"/>
      <c r="O7" s="33"/>
      <c r="P7" s="33"/>
      <c r="Q7" s="33"/>
      <c r="R7" s="33"/>
      <c r="S7" s="33"/>
      <c r="T7" s="20"/>
      <c r="U7" s="20"/>
      <c r="V7" s="20"/>
      <c r="W7" s="13"/>
      <c r="X7" s="13"/>
      <c r="Y7" s="13"/>
      <c r="Z7" s="13"/>
    </row>
    <row r="8" spans="1:26" ht="51" customHeight="1" thickBot="1">
      <c r="A8" s="1"/>
      <c r="B8"/>
      <c r="C8" s="34" t="s">
        <v>7</v>
      </c>
      <c r="D8" s="36"/>
      <c r="E8" s="36"/>
      <c r="F8" s="36"/>
      <c r="G8" s="36"/>
      <c r="H8" s="36"/>
      <c r="I8" s="36"/>
      <c r="J8" s="36"/>
      <c r="K8" s="35"/>
      <c r="L8" s="34" t="s">
        <v>13</v>
      </c>
      <c r="M8" s="35"/>
      <c r="N8" s="22" t="s">
        <v>16</v>
      </c>
      <c r="O8" s="34" t="s">
        <v>17</v>
      </c>
      <c r="P8" s="35"/>
      <c r="Q8" s="40" t="s">
        <v>3</v>
      </c>
      <c r="R8" s="41"/>
      <c r="S8" s="42"/>
      <c r="T8" s="24" t="s">
        <v>22</v>
      </c>
      <c r="U8" s="34" t="s">
        <v>23</v>
      </c>
      <c r="V8" s="35"/>
      <c r="W8" s="34" t="s">
        <v>4</v>
      </c>
      <c r="X8" s="36"/>
      <c r="Y8" s="36"/>
      <c r="Z8" s="35"/>
    </row>
    <row r="9" spans="1:26" ht="245.25" customHeight="1" thickBot="1">
      <c r="A9" s="12" t="s">
        <v>0</v>
      </c>
      <c r="B9" s="16" t="s">
        <v>2</v>
      </c>
      <c r="C9" s="26" t="s">
        <v>8</v>
      </c>
      <c r="D9" s="27" t="s">
        <v>30</v>
      </c>
      <c r="E9" s="27" t="s">
        <v>9</v>
      </c>
      <c r="F9" s="27" t="s">
        <v>31</v>
      </c>
      <c r="G9" s="27" t="s">
        <v>32</v>
      </c>
      <c r="H9" s="27" t="s">
        <v>10</v>
      </c>
      <c r="I9" s="27" t="s">
        <v>11</v>
      </c>
      <c r="J9" s="27" t="s">
        <v>12</v>
      </c>
      <c r="K9" s="27" t="s">
        <v>33</v>
      </c>
      <c r="L9" s="27" t="s">
        <v>14</v>
      </c>
      <c r="M9" s="28" t="s">
        <v>15</v>
      </c>
      <c r="N9" s="29" t="s">
        <v>34</v>
      </c>
      <c r="O9" s="26" t="s">
        <v>18</v>
      </c>
      <c r="P9" s="29" t="s">
        <v>35</v>
      </c>
      <c r="Q9" s="26" t="s">
        <v>19</v>
      </c>
      <c r="R9" s="27" t="s">
        <v>20</v>
      </c>
      <c r="S9" s="29" t="s">
        <v>21</v>
      </c>
      <c r="T9" s="26" t="s">
        <v>24</v>
      </c>
      <c r="U9" s="27" t="s">
        <v>25</v>
      </c>
      <c r="V9" s="29" t="s">
        <v>26</v>
      </c>
      <c r="W9" s="26" t="s">
        <v>5</v>
      </c>
      <c r="X9" s="27" t="s">
        <v>27</v>
      </c>
      <c r="Y9" s="27" t="s">
        <v>28</v>
      </c>
      <c r="Z9" s="29" t="s">
        <v>29</v>
      </c>
    </row>
    <row r="10" spans="1:26" ht="15" customHeight="1">
      <c r="A10" s="15" t="str">
        <f>"642117780148"</f>
        <v>642117780148</v>
      </c>
      <c r="B10" s="15">
        <f>SUM(C10:Z10)</f>
        <v>16</v>
      </c>
      <c r="C10" s="19">
        <v>3</v>
      </c>
      <c r="D10" s="18">
        <v>1</v>
      </c>
      <c r="E10" s="18">
        <v>0</v>
      </c>
      <c r="F10" s="18">
        <v>0</v>
      </c>
      <c r="G10" s="18">
        <v>1</v>
      </c>
      <c r="H10" s="18">
        <v>3</v>
      </c>
      <c r="I10" s="18">
        <v>0</v>
      </c>
      <c r="J10" s="18">
        <v>0</v>
      </c>
      <c r="K10" s="18">
        <v>0</v>
      </c>
      <c r="L10" s="18">
        <v>1</v>
      </c>
      <c r="M10" s="18">
        <v>2</v>
      </c>
      <c r="N10" s="18">
        <v>0</v>
      </c>
      <c r="O10" s="18">
        <v>0</v>
      </c>
      <c r="P10" s="18">
        <v>1</v>
      </c>
      <c r="Q10" s="18">
        <v>1</v>
      </c>
      <c r="R10" s="18">
        <v>0</v>
      </c>
      <c r="S10" s="18">
        <v>0</v>
      </c>
      <c r="T10" s="18">
        <v>0</v>
      </c>
      <c r="U10" s="18">
        <v>2</v>
      </c>
      <c r="V10" s="18">
        <v>0</v>
      </c>
      <c r="W10" s="18">
        <v>0</v>
      </c>
      <c r="X10" s="18">
        <v>0</v>
      </c>
      <c r="Y10" s="18">
        <v>0</v>
      </c>
      <c r="Z10" s="18">
        <v>1</v>
      </c>
    </row>
    <row r="11" spans="1:26" ht="15" customHeight="1">
      <c r="A11" s="15" t="str">
        <f>"642117780150"</f>
        <v>642117780150</v>
      </c>
      <c r="B11" s="15">
        <f aca="true" t="shared" si="0" ref="B11:B41">SUM(C11:Z11)</f>
        <v>14</v>
      </c>
      <c r="C11" s="5">
        <v>3</v>
      </c>
      <c r="D11" s="5">
        <v>0</v>
      </c>
      <c r="E11" s="5">
        <v>0</v>
      </c>
      <c r="F11" s="5">
        <v>1</v>
      </c>
      <c r="G11" s="5">
        <v>0</v>
      </c>
      <c r="H11" s="5">
        <v>3</v>
      </c>
      <c r="I11" s="5">
        <v>0</v>
      </c>
      <c r="J11" s="5">
        <v>0</v>
      </c>
      <c r="K11" s="5">
        <v>0</v>
      </c>
      <c r="L11" s="5">
        <v>1</v>
      </c>
      <c r="M11" s="5">
        <v>0</v>
      </c>
      <c r="N11" s="5">
        <v>0</v>
      </c>
      <c r="O11" s="5">
        <v>0</v>
      </c>
      <c r="P11" s="5">
        <v>1</v>
      </c>
      <c r="Q11" s="5">
        <v>0</v>
      </c>
      <c r="R11" s="5">
        <v>2</v>
      </c>
      <c r="S11" s="5">
        <v>0</v>
      </c>
      <c r="T11" s="5">
        <v>0</v>
      </c>
      <c r="U11" s="5">
        <v>2</v>
      </c>
      <c r="V11" s="5">
        <v>0</v>
      </c>
      <c r="W11" s="5">
        <v>0</v>
      </c>
      <c r="X11" s="5">
        <v>0</v>
      </c>
      <c r="Y11" s="5">
        <v>0</v>
      </c>
      <c r="Z11" s="5">
        <v>1</v>
      </c>
    </row>
    <row r="12" spans="1:26" ht="15" customHeight="1">
      <c r="A12" s="15" t="str">
        <f>"642117780145"</f>
        <v>642117780145</v>
      </c>
      <c r="B12" s="15">
        <f t="shared" si="0"/>
        <v>13</v>
      </c>
      <c r="C12" s="5">
        <v>0</v>
      </c>
      <c r="D12" s="5">
        <v>0</v>
      </c>
      <c r="E12" s="5">
        <v>0</v>
      </c>
      <c r="F12" s="5">
        <v>0</v>
      </c>
      <c r="G12" s="5">
        <v>0</v>
      </c>
      <c r="H12" s="5">
        <v>0</v>
      </c>
      <c r="I12" s="5">
        <v>2</v>
      </c>
      <c r="J12" s="5">
        <v>0</v>
      </c>
      <c r="K12" s="5">
        <v>0</v>
      </c>
      <c r="L12" s="5">
        <v>1</v>
      </c>
      <c r="M12" s="5">
        <v>0</v>
      </c>
      <c r="N12" s="5">
        <v>1</v>
      </c>
      <c r="O12" s="5">
        <v>0</v>
      </c>
      <c r="P12" s="5">
        <v>1</v>
      </c>
      <c r="Q12" s="5">
        <v>0</v>
      </c>
      <c r="R12" s="5">
        <v>2</v>
      </c>
      <c r="S12" s="5">
        <v>0</v>
      </c>
      <c r="T12" s="5">
        <v>3</v>
      </c>
      <c r="U12" s="5">
        <v>2</v>
      </c>
      <c r="V12" s="5">
        <v>0</v>
      </c>
      <c r="W12" s="5">
        <v>0</v>
      </c>
      <c r="X12" s="5">
        <v>0</v>
      </c>
      <c r="Y12" s="5">
        <v>0</v>
      </c>
      <c r="Z12" s="5">
        <v>1</v>
      </c>
    </row>
    <row r="13" spans="1:26" ht="15" customHeight="1">
      <c r="A13" s="15" t="str">
        <f>"642117780136"</f>
        <v>642117780136</v>
      </c>
      <c r="B13" s="15">
        <f t="shared" si="0"/>
        <v>15</v>
      </c>
      <c r="C13" s="5">
        <v>3</v>
      </c>
      <c r="D13" s="5">
        <v>1</v>
      </c>
      <c r="E13" s="5">
        <v>0</v>
      </c>
      <c r="F13" s="5">
        <v>1</v>
      </c>
      <c r="G13" s="5">
        <v>0</v>
      </c>
      <c r="H13" s="5">
        <v>3</v>
      </c>
      <c r="I13" s="5">
        <v>0</v>
      </c>
      <c r="J13" s="5">
        <v>0</v>
      </c>
      <c r="K13" s="5">
        <v>1</v>
      </c>
      <c r="L13" s="5">
        <v>1</v>
      </c>
      <c r="M13" s="5">
        <v>0</v>
      </c>
      <c r="N13" s="5">
        <v>0</v>
      </c>
      <c r="O13" s="5">
        <v>0</v>
      </c>
      <c r="P13" s="5">
        <v>0</v>
      </c>
      <c r="Q13" s="5">
        <v>0</v>
      </c>
      <c r="R13" s="5">
        <v>2</v>
      </c>
      <c r="S13" s="5">
        <v>0</v>
      </c>
      <c r="T13" s="5">
        <v>0</v>
      </c>
      <c r="U13" s="5">
        <v>0</v>
      </c>
      <c r="V13" s="5">
        <v>1</v>
      </c>
      <c r="W13" s="5">
        <v>0</v>
      </c>
      <c r="X13" s="5">
        <v>0</v>
      </c>
      <c r="Y13" s="5">
        <v>2</v>
      </c>
      <c r="Z13" s="5">
        <v>0</v>
      </c>
    </row>
    <row r="14" spans="1:26" ht="15" customHeight="1">
      <c r="A14" s="15" t="str">
        <f>"642117780138"</f>
        <v>642117780138</v>
      </c>
      <c r="B14" s="15">
        <f t="shared" si="0"/>
        <v>14</v>
      </c>
      <c r="C14" s="5">
        <v>3</v>
      </c>
      <c r="D14" s="5">
        <v>1</v>
      </c>
      <c r="E14" s="5">
        <v>0</v>
      </c>
      <c r="F14" s="5">
        <v>1</v>
      </c>
      <c r="G14" s="5">
        <v>0</v>
      </c>
      <c r="H14" s="5">
        <v>0</v>
      </c>
      <c r="I14" s="5">
        <v>2</v>
      </c>
      <c r="J14" s="5">
        <v>0</v>
      </c>
      <c r="K14" s="5">
        <v>0</v>
      </c>
      <c r="L14" s="5">
        <v>1</v>
      </c>
      <c r="M14" s="5">
        <v>0</v>
      </c>
      <c r="N14" s="5">
        <v>1</v>
      </c>
      <c r="O14" s="5">
        <v>1</v>
      </c>
      <c r="P14" s="5">
        <v>1</v>
      </c>
      <c r="Q14" s="5">
        <v>0</v>
      </c>
      <c r="R14" s="5">
        <v>2</v>
      </c>
      <c r="S14" s="5">
        <v>0</v>
      </c>
      <c r="T14" s="5">
        <v>0</v>
      </c>
      <c r="U14" s="5">
        <v>0</v>
      </c>
      <c r="V14" s="5">
        <v>0</v>
      </c>
      <c r="W14" s="5">
        <v>0</v>
      </c>
      <c r="X14" s="5">
        <v>0</v>
      </c>
      <c r="Y14" s="5">
        <v>0</v>
      </c>
      <c r="Z14" s="5">
        <v>1</v>
      </c>
    </row>
    <row r="15" spans="1:26" ht="15">
      <c r="A15" s="15" t="str">
        <f>"642117780126"</f>
        <v>642117780126</v>
      </c>
      <c r="B15" s="15">
        <f t="shared" si="0"/>
        <v>16</v>
      </c>
      <c r="C15" s="5">
        <v>3</v>
      </c>
      <c r="D15" s="5">
        <v>1</v>
      </c>
      <c r="E15" s="5">
        <v>0</v>
      </c>
      <c r="F15" s="5">
        <v>1</v>
      </c>
      <c r="G15" s="5">
        <v>1</v>
      </c>
      <c r="H15" s="5">
        <v>0</v>
      </c>
      <c r="I15" s="5">
        <v>2</v>
      </c>
      <c r="J15" s="5">
        <v>0</v>
      </c>
      <c r="K15" s="5">
        <v>0</v>
      </c>
      <c r="L15" s="5">
        <v>1</v>
      </c>
      <c r="M15" s="5">
        <v>0</v>
      </c>
      <c r="N15" s="5">
        <v>1</v>
      </c>
      <c r="O15" s="5">
        <v>0</v>
      </c>
      <c r="P15" s="5">
        <v>0</v>
      </c>
      <c r="Q15" s="5">
        <v>0</v>
      </c>
      <c r="R15" s="5">
        <v>2</v>
      </c>
      <c r="S15" s="5">
        <v>0</v>
      </c>
      <c r="T15" s="5">
        <v>0</v>
      </c>
      <c r="U15" s="5">
        <v>2</v>
      </c>
      <c r="V15" s="5">
        <v>0</v>
      </c>
      <c r="W15" s="5">
        <v>0</v>
      </c>
      <c r="X15" s="5">
        <v>0</v>
      </c>
      <c r="Y15" s="5">
        <v>2</v>
      </c>
      <c r="Z15" s="5">
        <v>0</v>
      </c>
    </row>
    <row r="16" spans="1:26" ht="15" customHeight="1">
      <c r="A16" s="15" t="str">
        <f>"642117780132"</f>
        <v>642117780132</v>
      </c>
      <c r="B16" s="15">
        <f t="shared" si="0"/>
        <v>13</v>
      </c>
      <c r="C16" s="5">
        <v>3</v>
      </c>
      <c r="D16" s="5">
        <v>0</v>
      </c>
      <c r="E16" s="5">
        <v>0</v>
      </c>
      <c r="F16" s="5">
        <v>0</v>
      </c>
      <c r="G16" s="5">
        <v>0</v>
      </c>
      <c r="H16" s="5">
        <v>3</v>
      </c>
      <c r="I16" s="5">
        <v>0</v>
      </c>
      <c r="J16" s="5">
        <v>0</v>
      </c>
      <c r="K16" s="5">
        <v>0</v>
      </c>
      <c r="L16" s="5">
        <v>1</v>
      </c>
      <c r="M16" s="5">
        <v>0</v>
      </c>
      <c r="N16" s="5">
        <v>0</v>
      </c>
      <c r="O16" s="5">
        <v>0</v>
      </c>
      <c r="P16" s="5">
        <v>0</v>
      </c>
      <c r="Q16" s="5">
        <v>0</v>
      </c>
      <c r="R16" s="5">
        <v>2</v>
      </c>
      <c r="S16" s="5">
        <v>0</v>
      </c>
      <c r="T16" s="5">
        <v>0</v>
      </c>
      <c r="U16" s="5">
        <v>2</v>
      </c>
      <c r="V16" s="5">
        <v>0</v>
      </c>
      <c r="W16" s="5">
        <v>0</v>
      </c>
      <c r="X16" s="5">
        <v>0</v>
      </c>
      <c r="Y16" s="5">
        <v>2</v>
      </c>
      <c r="Z16" s="5">
        <v>0</v>
      </c>
    </row>
    <row r="17" spans="1:26" ht="15" customHeight="1">
      <c r="A17" s="15" t="str">
        <f>"642117780154"</f>
        <v>642117780154</v>
      </c>
      <c r="B17" s="15">
        <f t="shared" si="0"/>
        <v>9</v>
      </c>
      <c r="C17" s="5">
        <v>0</v>
      </c>
      <c r="D17" s="5">
        <v>0</v>
      </c>
      <c r="E17" s="5">
        <v>0</v>
      </c>
      <c r="F17" s="5">
        <v>0</v>
      </c>
      <c r="G17" s="5">
        <v>0</v>
      </c>
      <c r="H17" s="5">
        <v>3</v>
      </c>
      <c r="I17" s="5">
        <v>0</v>
      </c>
      <c r="J17" s="5">
        <v>0</v>
      </c>
      <c r="K17" s="5">
        <v>0</v>
      </c>
      <c r="L17" s="5">
        <v>0</v>
      </c>
      <c r="M17" s="5">
        <v>0</v>
      </c>
      <c r="N17" s="5">
        <v>1</v>
      </c>
      <c r="O17" s="5">
        <v>0</v>
      </c>
      <c r="P17" s="5">
        <v>0</v>
      </c>
      <c r="Q17" s="5">
        <v>0</v>
      </c>
      <c r="R17" s="5">
        <v>2</v>
      </c>
      <c r="S17" s="5">
        <v>0</v>
      </c>
      <c r="T17" s="5">
        <v>0</v>
      </c>
      <c r="U17" s="5">
        <v>2</v>
      </c>
      <c r="V17" s="5">
        <v>0</v>
      </c>
      <c r="W17" s="5">
        <v>0</v>
      </c>
      <c r="X17" s="5">
        <v>0</v>
      </c>
      <c r="Y17" s="5">
        <v>0</v>
      </c>
      <c r="Z17" s="5">
        <v>1</v>
      </c>
    </row>
    <row r="18" spans="1:26" ht="15" customHeight="1">
      <c r="A18" s="15" t="str">
        <f>"642117780127"</f>
        <v>642117780127</v>
      </c>
      <c r="B18" s="15">
        <f t="shared" si="0"/>
        <v>11</v>
      </c>
      <c r="C18" s="5">
        <v>0</v>
      </c>
      <c r="D18" s="5">
        <v>0</v>
      </c>
      <c r="E18" s="5">
        <v>0</v>
      </c>
      <c r="F18" s="5">
        <v>0</v>
      </c>
      <c r="G18" s="5">
        <v>0</v>
      </c>
      <c r="H18" s="5">
        <v>3</v>
      </c>
      <c r="I18" s="5">
        <v>0</v>
      </c>
      <c r="J18" s="5">
        <v>0</v>
      </c>
      <c r="K18" s="5">
        <v>0</v>
      </c>
      <c r="L18" s="5">
        <v>0</v>
      </c>
      <c r="M18" s="5">
        <v>0</v>
      </c>
      <c r="N18" s="5">
        <v>0</v>
      </c>
      <c r="O18" s="5">
        <v>0</v>
      </c>
      <c r="P18" s="5">
        <v>0</v>
      </c>
      <c r="Q18" s="5">
        <v>0</v>
      </c>
      <c r="R18" s="5">
        <v>2</v>
      </c>
      <c r="S18" s="5">
        <v>0</v>
      </c>
      <c r="T18" s="5">
        <v>3</v>
      </c>
      <c r="U18" s="5">
        <v>2</v>
      </c>
      <c r="V18" s="5">
        <v>0</v>
      </c>
      <c r="W18" s="5">
        <v>0</v>
      </c>
      <c r="X18" s="5">
        <v>0</v>
      </c>
      <c r="Y18" s="5">
        <v>0</v>
      </c>
      <c r="Z18" s="5">
        <v>1</v>
      </c>
    </row>
    <row r="19" spans="1:26" ht="15" customHeight="1">
      <c r="A19" s="15" t="str">
        <f>"642117780134"</f>
        <v>642117780134</v>
      </c>
      <c r="B19" s="15">
        <f t="shared" si="0"/>
        <v>17</v>
      </c>
      <c r="C19" s="5">
        <v>3</v>
      </c>
      <c r="D19" s="5">
        <v>1</v>
      </c>
      <c r="E19" s="5">
        <v>0</v>
      </c>
      <c r="F19" s="5">
        <v>1</v>
      </c>
      <c r="G19" s="5">
        <v>1</v>
      </c>
      <c r="H19" s="5">
        <v>3</v>
      </c>
      <c r="I19" s="5">
        <v>0</v>
      </c>
      <c r="J19" s="5">
        <v>0</v>
      </c>
      <c r="K19" s="5">
        <v>0</v>
      </c>
      <c r="L19" s="5">
        <v>1</v>
      </c>
      <c r="M19" s="5">
        <v>2</v>
      </c>
      <c r="N19" s="5">
        <v>0</v>
      </c>
      <c r="O19" s="5">
        <v>0</v>
      </c>
      <c r="P19" s="5">
        <v>0</v>
      </c>
      <c r="Q19" s="5">
        <v>0</v>
      </c>
      <c r="R19" s="5">
        <v>2</v>
      </c>
      <c r="S19" s="5">
        <v>0</v>
      </c>
      <c r="T19" s="5">
        <v>0</v>
      </c>
      <c r="U19" s="5">
        <v>2</v>
      </c>
      <c r="V19" s="5">
        <v>0</v>
      </c>
      <c r="W19" s="5">
        <v>0</v>
      </c>
      <c r="X19" s="5">
        <v>0</v>
      </c>
      <c r="Y19" s="5">
        <v>0</v>
      </c>
      <c r="Z19" s="5">
        <v>1</v>
      </c>
    </row>
    <row r="20" spans="1:26" s="6" customFormat="1" ht="15" customHeight="1">
      <c r="A20" s="15" t="str">
        <f>"642117780141"</f>
        <v>642117780141</v>
      </c>
      <c r="B20" s="15">
        <f t="shared" si="0"/>
        <v>13</v>
      </c>
      <c r="C20" s="5">
        <v>3</v>
      </c>
      <c r="D20" s="5">
        <v>1</v>
      </c>
      <c r="E20" s="5">
        <v>0</v>
      </c>
      <c r="F20" s="5">
        <v>1</v>
      </c>
      <c r="G20" s="5">
        <v>1</v>
      </c>
      <c r="H20" s="5">
        <v>0</v>
      </c>
      <c r="I20" s="5">
        <v>2</v>
      </c>
      <c r="J20" s="5">
        <v>0</v>
      </c>
      <c r="K20" s="5">
        <v>0</v>
      </c>
      <c r="L20" s="5">
        <v>1</v>
      </c>
      <c r="M20" s="5">
        <v>2</v>
      </c>
      <c r="N20" s="5">
        <v>0</v>
      </c>
      <c r="O20" s="5">
        <v>0</v>
      </c>
      <c r="P20" s="5">
        <v>0</v>
      </c>
      <c r="Q20" s="5">
        <v>1</v>
      </c>
      <c r="R20" s="5">
        <v>0</v>
      </c>
      <c r="S20" s="5">
        <v>0</v>
      </c>
      <c r="T20" s="5">
        <v>0</v>
      </c>
      <c r="U20" s="5">
        <v>0</v>
      </c>
      <c r="V20" s="5">
        <v>0</v>
      </c>
      <c r="W20" s="5">
        <v>0</v>
      </c>
      <c r="X20" s="5">
        <v>0</v>
      </c>
      <c r="Y20" s="5">
        <v>0</v>
      </c>
      <c r="Z20" s="5">
        <v>1</v>
      </c>
    </row>
    <row r="21" spans="1:26" s="6" customFormat="1" ht="15" customHeight="1">
      <c r="A21" s="15" t="str">
        <f>"642117780142"</f>
        <v>642117780142</v>
      </c>
      <c r="B21" s="15">
        <f t="shared" si="0"/>
        <v>15</v>
      </c>
      <c r="C21" s="5">
        <v>3</v>
      </c>
      <c r="D21" s="5">
        <v>1</v>
      </c>
      <c r="E21" s="5">
        <v>0</v>
      </c>
      <c r="F21" s="5">
        <v>0</v>
      </c>
      <c r="G21" s="5">
        <v>0</v>
      </c>
      <c r="H21" s="5">
        <v>3</v>
      </c>
      <c r="I21" s="5">
        <v>0</v>
      </c>
      <c r="J21" s="5">
        <v>0</v>
      </c>
      <c r="K21" s="5">
        <v>0</v>
      </c>
      <c r="L21" s="5">
        <v>0</v>
      </c>
      <c r="M21" s="5">
        <v>0</v>
      </c>
      <c r="N21" s="5">
        <v>0</v>
      </c>
      <c r="O21" s="5">
        <v>0</v>
      </c>
      <c r="P21" s="5">
        <v>0</v>
      </c>
      <c r="Q21" s="5">
        <v>0</v>
      </c>
      <c r="R21" s="5">
        <v>0</v>
      </c>
      <c r="S21" s="5">
        <v>3</v>
      </c>
      <c r="T21" s="5">
        <v>0</v>
      </c>
      <c r="U21" s="5">
        <v>2</v>
      </c>
      <c r="V21" s="5">
        <v>0</v>
      </c>
      <c r="W21" s="5">
        <v>0</v>
      </c>
      <c r="X21" s="5">
        <v>3</v>
      </c>
      <c r="Y21" s="5">
        <v>0</v>
      </c>
      <c r="Z21" s="5">
        <v>0</v>
      </c>
    </row>
    <row r="22" spans="1:26" s="6" customFormat="1" ht="15" customHeight="1">
      <c r="A22" s="15" t="str">
        <f>"642117780144"</f>
        <v>642117780144</v>
      </c>
      <c r="B22" s="15">
        <f t="shared" si="0"/>
        <v>16</v>
      </c>
      <c r="C22" s="5">
        <v>3</v>
      </c>
      <c r="D22" s="5">
        <v>1</v>
      </c>
      <c r="E22" s="5">
        <v>0</v>
      </c>
      <c r="F22" s="5">
        <v>0</v>
      </c>
      <c r="G22" s="5">
        <v>1</v>
      </c>
      <c r="H22" s="5">
        <v>3</v>
      </c>
      <c r="I22" s="5">
        <v>0</v>
      </c>
      <c r="J22" s="5">
        <v>0</v>
      </c>
      <c r="K22" s="5">
        <v>0</v>
      </c>
      <c r="L22" s="5">
        <v>1</v>
      </c>
      <c r="M22" s="5">
        <v>0</v>
      </c>
      <c r="N22" s="5">
        <v>0</v>
      </c>
      <c r="O22" s="5">
        <v>1</v>
      </c>
      <c r="P22" s="5">
        <v>1</v>
      </c>
      <c r="Q22" s="5">
        <v>1</v>
      </c>
      <c r="R22" s="5">
        <v>0</v>
      </c>
      <c r="S22" s="5">
        <v>0</v>
      </c>
      <c r="T22" s="5">
        <v>0</v>
      </c>
      <c r="U22" s="5">
        <v>2</v>
      </c>
      <c r="V22" s="5">
        <v>0</v>
      </c>
      <c r="W22" s="5">
        <v>0</v>
      </c>
      <c r="X22" s="5">
        <v>0</v>
      </c>
      <c r="Y22" s="5">
        <v>2</v>
      </c>
      <c r="Z22" s="5">
        <v>0</v>
      </c>
    </row>
    <row r="23" spans="1:26" s="6" customFormat="1" ht="15" customHeight="1">
      <c r="A23" s="15" t="str">
        <f>"642117780139"</f>
        <v>642117780139</v>
      </c>
      <c r="B23" s="15">
        <f t="shared" si="0"/>
        <v>22</v>
      </c>
      <c r="C23" s="5">
        <v>3</v>
      </c>
      <c r="D23" s="5">
        <v>0</v>
      </c>
      <c r="E23" s="5">
        <v>0</v>
      </c>
      <c r="F23" s="5">
        <v>1</v>
      </c>
      <c r="G23" s="5">
        <v>1</v>
      </c>
      <c r="H23" s="5">
        <v>3</v>
      </c>
      <c r="I23" s="5">
        <v>0</v>
      </c>
      <c r="J23" s="5">
        <v>0</v>
      </c>
      <c r="K23" s="5">
        <v>0</v>
      </c>
      <c r="L23" s="5">
        <v>1</v>
      </c>
      <c r="M23" s="5">
        <v>0</v>
      </c>
      <c r="N23" s="5">
        <v>0</v>
      </c>
      <c r="O23" s="5">
        <v>1</v>
      </c>
      <c r="P23" s="5">
        <v>1</v>
      </c>
      <c r="Q23" s="5">
        <v>0</v>
      </c>
      <c r="R23" s="5">
        <v>2</v>
      </c>
      <c r="S23" s="5">
        <v>0</v>
      </c>
      <c r="T23" s="5">
        <v>3</v>
      </c>
      <c r="U23" s="5">
        <v>2</v>
      </c>
      <c r="V23" s="5">
        <v>0</v>
      </c>
      <c r="W23" s="5">
        <v>4</v>
      </c>
      <c r="X23" s="5">
        <v>0</v>
      </c>
      <c r="Y23" s="5">
        <v>0</v>
      </c>
      <c r="Z23" s="5">
        <v>0</v>
      </c>
    </row>
    <row r="24" spans="1:26" s="6" customFormat="1" ht="15" customHeight="1">
      <c r="A24" s="15" t="str">
        <f>"642117780129"</f>
        <v>642117780129</v>
      </c>
      <c r="B24" s="15">
        <f t="shared" si="0"/>
        <v>12</v>
      </c>
      <c r="C24" s="25">
        <v>3</v>
      </c>
      <c r="D24" s="5">
        <v>1</v>
      </c>
      <c r="E24" s="5">
        <v>0</v>
      </c>
      <c r="F24" s="5">
        <v>1</v>
      </c>
      <c r="G24" s="5">
        <v>0</v>
      </c>
      <c r="H24" s="5">
        <v>3</v>
      </c>
      <c r="I24" s="5">
        <v>0</v>
      </c>
      <c r="J24" s="5">
        <v>0</v>
      </c>
      <c r="K24" s="5">
        <v>0</v>
      </c>
      <c r="L24" s="5">
        <v>0</v>
      </c>
      <c r="M24" s="5">
        <v>0</v>
      </c>
      <c r="N24" s="5">
        <v>0</v>
      </c>
      <c r="O24" s="5">
        <v>0</v>
      </c>
      <c r="P24" s="5">
        <v>0</v>
      </c>
      <c r="Q24" s="5">
        <v>1</v>
      </c>
      <c r="R24" s="5">
        <v>0</v>
      </c>
      <c r="S24" s="5">
        <v>0</v>
      </c>
      <c r="T24" s="5">
        <v>0</v>
      </c>
      <c r="U24" s="5">
        <v>2</v>
      </c>
      <c r="V24" s="5">
        <v>0</v>
      </c>
      <c r="W24" s="5">
        <v>0</v>
      </c>
      <c r="X24" s="5">
        <v>0</v>
      </c>
      <c r="Y24" s="5">
        <v>0</v>
      </c>
      <c r="Z24" s="5">
        <v>1</v>
      </c>
    </row>
    <row r="25" spans="1:26" s="6" customFormat="1" ht="15" customHeight="1">
      <c r="A25" s="15" t="str">
        <f>"642117780156"</f>
        <v>642117780156</v>
      </c>
      <c r="B25" s="15">
        <f t="shared" si="0"/>
        <v>16</v>
      </c>
      <c r="C25" s="5">
        <v>3</v>
      </c>
      <c r="D25" s="5">
        <v>1</v>
      </c>
      <c r="E25" s="5">
        <v>0</v>
      </c>
      <c r="F25" s="5">
        <v>0</v>
      </c>
      <c r="G25" s="5">
        <v>1</v>
      </c>
      <c r="H25" s="5">
        <v>3</v>
      </c>
      <c r="I25" s="5">
        <v>0</v>
      </c>
      <c r="J25" s="5">
        <v>0</v>
      </c>
      <c r="K25" s="5">
        <v>1</v>
      </c>
      <c r="L25" s="5">
        <v>1</v>
      </c>
      <c r="M25" s="5">
        <v>0</v>
      </c>
      <c r="N25" s="5">
        <v>0</v>
      </c>
      <c r="O25" s="5">
        <v>0</v>
      </c>
      <c r="P25" s="5">
        <v>0</v>
      </c>
      <c r="Q25" s="5">
        <v>0</v>
      </c>
      <c r="R25" s="5">
        <v>0</v>
      </c>
      <c r="S25" s="5">
        <v>3</v>
      </c>
      <c r="T25" s="5">
        <v>0</v>
      </c>
      <c r="U25" s="5">
        <v>0</v>
      </c>
      <c r="V25" s="5">
        <v>0</v>
      </c>
      <c r="W25" s="5">
        <v>0</v>
      </c>
      <c r="X25" s="5">
        <v>3</v>
      </c>
      <c r="Y25" s="5">
        <v>0</v>
      </c>
      <c r="Z25" s="5">
        <v>0</v>
      </c>
    </row>
    <row r="26" spans="1:26" ht="15" customHeight="1">
      <c r="A26" s="15" t="str">
        <f>"642117780130"</f>
        <v>642117780130</v>
      </c>
      <c r="B26" s="15">
        <f t="shared" si="0"/>
        <v>9</v>
      </c>
      <c r="C26" s="5">
        <v>3</v>
      </c>
      <c r="D26" s="5">
        <v>0</v>
      </c>
      <c r="E26" s="5">
        <v>0</v>
      </c>
      <c r="F26" s="5">
        <v>0</v>
      </c>
      <c r="G26" s="5">
        <v>0</v>
      </c>
      <c r="H26" s="5">
        <v>3</v>
      </c>
      <c r="I26" s="5">
        <v>0</v>
      </c>
      <c r="J26" s="5">
        <v>0</v>
      </c>
      <c r="K26" s="5">
        <v>0</v>
      </c>
      <c r="L26" s="5">
        <v>0</v>
      </c>
      <c r="M26" s="5">
        <v>0</v>
      </c>
      <c r="N26" s="5">
        <v>0</v>
      </c>
      <c r="O26" s="5">
        <v>0</v>
      </c>
      <c r="P26" s="5">
        <v>0</v>
      </c>
      <c r="Q26" s="5">
        <v>0</v>
      </c>
      <c r="R26" s="5">
        <v>2</v>
      </c>
      <c r="S26" s="5">
        <v>0</v>
      </c>
      <c r="T26" s="5">
        <v>0</v>
      </c>
      <c r="U26" s="5">
        <v>0</v>
      </c>
      <c r="V26" s="5">
        <v>0</v>
      </c>
      <c r="W26" s="5">
        <v>0</v>
      </c>
      <c r="X26" s="5">
        <v>0</v>
      </c>
      <c r="Y26" s="5">
        <v>0</v>
      </c>
      <c r="Z26" s="5">
        <v>1</v>
      </c>
    </row>
    <row r="27" spans="1:26" ht="15" customHeight="1">
      <c r="A27" s="15" t="str">
        <f>"642117780147"</f>
        <v>642117780147</v>
      </c>
      <c r="B27" s="15">
        <f t="shared" si="0"/>
        <v>14</v>
      </c>
      <c r="C27" s="5">
        <v>3</v>
      </c>
      <c r="D27" s="5">
        <v>1</v>
      </c>
      <c r="E27" s="5">
        <v>0</v>
      </c>
      <c r="F27" s="5">
        <v>1</v>
      </c>
      <c r="G27" s="5">
        <v>1</v>
      </c>
      <c r="H27" s="5">
        <v>3</v>
      </c>
      <c r="I27" s="5">
        <v>0</v>
      </c>
      <c r="J27" s="5">
        <v>0</v>
      </c>
      <c r="K27" s="5">
        <v>0</v>
      </c>
      <c r="L27" s="5">
        <v>0</v>
      </c>
      <c r="M27" s="5">
        <v>0</v>
      </c>
      <c r="N27" s="5">
        <v>0</v>
      </c>
      <c r="O27" s="5">
        <v>0</v>
      </c>
      <c r="P27" s="5">
        <v>0</v>
      </c>
      <c r="Q27" s="5">
        <v>0</v>
      </c>
      <c r="R27" s="5">
        <v>2</v>
      </c>
      <c r="S27" s="5">
        <v>0</v>
      </c>
      <c r="T27" s="5">
        <v>0</v>
      </c>
      <c r="U27" s="5">
        <v>2</v>
      </c>
      <c r="V27" s="5">
        <v>0</v>
      </c>
      <c r="W27" s="5">
        <v>0</v>
      </c>
      <c r="X27" s="5">
        <v>0</v>
      </c>
      <c r="Y27" s="5">
        <v>0</v>
      </c>
      <c r="Z27" s="5">
        <v>1</v>
      </c>
    </row>
    <row r="28" spans="1:26" ht="15" customHeight="1">
      <c r="A28" s="15" t="str">
        <f>"642117780137"</f>
        <v>642117780137</v>
      </c>
      <c r="B28" s="15">
        <f t="shared" si="0"/>
        <v>11</v>
      </c>
      <c r="C28" s="5">
        <v>3</v>
      </c>
      <c r="D28" s="5">
        <v>1</v>
      </c>
      <c r="E28" s="5">
        <v>0</v>
      </c>
      <c r="F28" s="5">
        <v>0</v>
      </c>
      <c r="G28" s="5">
        <v>0</v>
      </c>
      <c r="H28" s="5">
        <v>0</v>
      </c>
      <c r="I28" s="5">
        <v>2</v>
      </c>
      <c r="J28" s="5">
        <v>0</v>
      </c>
      <c r="K28" s="5">
        <v>0</v>
      </c>
      <c r="L28" s="5">
        <v>1</v>
      </c>
      <c r="M28" s="5">
        <v>0</v>
      </c>
      <c r="N28" s="5">
        <v>0</v>
      </c>
      <c r="O28" s="5">
        <v>0</v>
      </c>
      <c r="P28" s="5">
        <v>0</v>
      </c>
      <c r="Q28" s="5">
        <v>0</v>
      </c>
      <c r="R28" s="5">
        <v>2</v>
      </c>
      <c r="S28" s="5">
        <v>0</v>
      </c>
      <c r="T28" s="5">
        <v>0</v>
      </c>
      <c r="U28" s="5">
        <v>2</v>
      </c>
      <c r="V28" s="5">
        <v>0</v>
      </c>
      <c r="W28" s="5">
        <v>0</v>
      </c>
      <c r="X28" s="5">
        <v>0</v>
      </c>
      <c r="Y28" s="5">
        <v>0</v>
      </c>
      <c r="Z28" s="5">
        <v>0</v>
      </c>
    </row>
    <row r="29" spans="1:26" ht="15" customHeight="1">
      <c r="A29" s="15" t="str">
        <f>"642117780128"</f>
        <v>642117780128</v>
      </c>
      <c r="B29" s="15">
        <f t="shared" si="0"/>
        <v>11</v>
      </c>
      <c r="C29" s="5">
        <v>0</v>
      </c>
      <c r="D29" s="5">
        <v>0</v>
      </c>
      <c r="E29" s="5">
        <v>0</v>
      </c>
      <c r="F29" s="5">
        <v>0</v>
      </c>
      <c r="G29" s="5">
        <v>0</v>
      </c>
      <c r="H29" s="5">
        <v>0</v>
      </c>
      <c r="I29" s="5">
        <v>2</v>
      </c>
      <c r="J29" s="5">
        <v>0</v>
      </c>
      <c r="K29" s="5">
        <v>0</v>
      </c>
      <c r="L29" s="5">
        <v>1</v>
      </c>
      <c r="M29" s="5">
        <v>0</v>
      </c>
      <c r="N29" s="5">
        <v>0</v>
      </c>
      <c r="O29" s="5">
        <v>0</v>
      </c>
      <c r="P29" s="5">
        <v>0</v>
      </c>
      <c r="Q29" s="5">
        <v>0</v>
      </c>
      <c r="R29" s="5">
        <v>2</v>
      </c>
      <c r="S29" s="5">
        <v>0</v>
      </c>
      <c r="T29" s="5">
        <v>3</v>
      </c>
      <c r="U29" s="5">
        <v>2</v>
      </c>
      <c r="V29" s="5">
        <v>0</v>
      </c>
      <c r="W29" s="5">
        <v>0</v>
      </c>
      <c r="X29" s="5">
        <v>0</v>
      </c>
      <c r="Y29" s="5">
        <v>0</v>
      </c>
      <c r="Z29" s="5">
        <v>1</v>
      </c>
    </row>
    <row r="30" spans="1:26" ht="15" customHeight="1">
      <c r="A30" s="15" t="str">
        <f>"642117780135"</f>
        <v>642117780135</v>
      </c>
      <c r="B30" s="15">
        <f t="shared" si="0"/>
        <v>15</v>
      </c>
      <c r="C30" s="5">
        <v>3</v>
      </c>
      <c r="D30" s="5">
        <v>1</v>
      </c>
      <c r="E30" s="5">
        <v>0</v>
      </c>
      <c r="F30" s="5">
        <v>0</v>
      </c>
      <c r="G30" s="5">
        <v>0</v>
      </c>
      <c r="H30" s="5">
        <v>3</v>
      </c>
      <c r="I30" s="5">
        <v>0</v>
      </c>
      <c r="J30" s="5">
        <v>0</v>
      </c>
      <c r="K30" s="5">
        <v>0</v>
      </c>
      <c r="L30" s="5">
        <v>1</v>
      </c>
      <c r="M30" s="5">
        <v>0</v>
      </c>
      <c r="N30" s="5">
        <v>0</v>
      </c>
      <c r="O30" s="5">
        <v>0</v>
      </c>
      <c r="P30" s="5">
        <v>0</v>
      </c>
      <c r="Q30" s="5">
        <v>0</v>
      </c>
      <c r="R30" s="5">
        <v>0</v>
      </c>
      <c r="S30" s="5">
        <v>3</v>
      </c>
      <c r="T30" s="5">
        <v>0</v>
      </c>
      <c r="U30" s="5">
        <v>2</v>
      </c>
      <c r="V30" s="5">
        <v>0</v>
      </c>
      <c r="W30" s="5">
        <v>0</v>
      </c>
      <c r="X30" s="5">
        <v>0</v>
      </c>
      <c r="Y30" s="5">
        <v>2</v>
      </c>
      <c r="Z30" s="5">
        <v>0</v>
      </c>
    </row>
    <row r="31" spans="1:26" ht="15" customHeight="1">
      <c r="A31" s="15" t="str">
        <f>"642117780131"</f>
        <v>642117780131</v>
      </c>
      <c r="B31" s="15">
        <f t="shared" si="0"/>
        <v>16</v>
      </c>
      <c r="C31" s="5">
        <v>3</v>
      </c>
      <c r="D31" s="5">
        <v>1</v>
      </c>
      <c r="E31" s="5">
        <v>0</v>
      </c>
      <c r="F31" s="5">
        <v>0</v>
      </c>
      <c r="G31" s="5">
        <v>1</v>
      </c>
      <c r="H31" s="5">
        <v>0</v>
      </c>
      <c r="I31" s="5">
        <v>2</v>
      </c>
      <c r="J31" s="5">
        <v>0</v>
      </c>
      <c r="K31" s="5">
        <v>0</v>
      </c>
      <c r="L31" s="5">
        <v>1</v>
      </c>
      <c r="M31" s="5">
        <v>0</v>
      </c>
      <c r="N31" s="5">
        <v>1</v>
      </c>
      <c r="O31" s="5">
        <v>0</v>
      </c>
      <c r="P31" s="5">
        <v>1</v>
      </c>
      <c r="Q31" s="5">
        <v>0</v>
      </c>
      <c r="R31" s="5">
        <v>2</v>
      </c>
      <c r="S31" s="5">
        <v>0</v>
      </c>
      <c r="T31" s="5">
        <v>0</v>
      </c>
      <c r="U31" s="5">
        <v>2</v>
      </c>
      <c r="V31" s="5">
        <v>0</v>
      </c>
      <c r="W31" s="5">
        <v>0</v>
      </c>
      <c r="X31" s="5">
        <v>0</v>
      </c>
      <c r="Y31" s="5">
        <v>2</v>
      </c>
      <c r="Z31" s="5">
        <v>0</v>
      </c>
    </row>
    <row r="32" spans="1:26" ht="15" customHeight="1">
      <c r="A32" s="15" t="str">
        <f>"642117780133"</f>
        <v>642117780133</v>
      </c>
      <c r="B32" s="15">
        <f t="shared" si="0"/>
        <v>9</v>
      </c>
      <c r="C32" s="5">
        <v>0</v>
      </c>
      <c r="D32" s="5">
        <v>0</v>
      </c>
      <c r="E32" s="5">
        <v>0</v>
      </c>
      <c r="F32" s="5">
        <v>0</v>
      </c>
      <c r="G32" s="5">
        <v>1</v>
      </c>
      <c r="H32" s="5">
        <v>3</v>
      </c>
      <c r="I32" s="5">
        <v>0</v>
      </c>
      <c r="J32" s="5">
        <v>0</v>
      </c>
      <c r="K32" s="5">
        <v>0</v>
      </c>
      <c r="L32" s="5">
        <v>0</v>
      </c>
      <c r="M32" s="5">
        <v>0</v>
      </c>
      <c r="N32" s="5">
        <v>0</v>
      </c>
      <c r="O32" s="5">
        <v>0</v>
      </c>
      <c r="P32" s="5">
        <v>0</v>
      </c>
      <c r="Q32" s="5">
        <v>0</v>
      </c>
      <c r="R32" s="5">
        <v>2</v>
      </c>
      <c r="S32" s="5">
        <v>0</v>
      </c>
      <c r="T32" s="5">
        <v>0</v>
      </c>
      <c r="U32" s="5">
        <v>2</v>
      </c>
      <c r="V32" s="5">
        <v>0</v>
      </c>
      <c r="W32" s="5">
        <v>0</v>
      </c>
      <c r="X32" s="5">
        <v>0</v>
      </c>
      <c r="Y32" s="5">
        <v>0</v>
      </c>
      <c r="Z32" s="5">
        <v>1</v>
      </c>
    </row>
    <row r="33" spans="1:26" ht="15" customHeight="1">
      <c r="A33" s="15" t="str">
        <f>"642117780153"</f>
        <v>642117780153</v>
      </c>
      <c r="B33" s="15">
        <f t="shared" si="0"/>
        <v>16</v>
      </c>
      <c r="C33" s="5">
        <v>3</v>
      </c>
      <c r="D33" s="5">
        <v>1</v>
      </c>
      <c r="E33" s="5">
        <v>0</v>
      </c>
      <c r="F33" s="5">
        <v>0</v>
      </c>
      <c r="G33" s="5">
        <v>0</v>
      </c>
      <c r="H33" s="5">
        <v>3</v>
      </c>
      <c r="I33" s="5">
        <v>0</v>
      </c>
      <c r="J33" s="5">
        <v>0</v>
      </c>
      <c r="K33" s="5">
        <v>0</v>
      </c>
      <c r="L33" s="5">
        <v>0</v>
      </c>
      <c r="M33" s="5">
        <v>2</v>
      </c>
      <c r="N33" s="5">
        <v>0</v>
      </c>
      <c r="O33" s="5">
        <v>0</v>
      </c>
      <c r="P33" s="5">
        <v>0</v>
      </c>
      <c r="Q33" s="5">
        <v>0</v>
      </c>
      <c r="R33" s="5">
        <v>0</v>
      </c>
      <c r="S33" s="5">
        <v>3</v>
      </c>
      <c r="T33" s="5">
        <v>0</v>
      </c>
      <c r="U33" s="5">
        <v>2</v>
      </c>
      <c r="V33" s="5">
        <v>0</v>
      </c>
      <c r="W33" s="5">
        <v>0</v>
      </c>
      <c r="X33" s="5">
        <v>0</v>
      </c>
      <c r="Y33" s="5">
        <v>2</v>
      </c>
      <c r="Z33" s="5">
        <v>0</v>
      </c>
    </row>
    <row r="34" spans="1:26" ht="15" customHeight="1">
      <c r="A34" s="15" t="str">
        <f>"642117780152"</f>
        <v>642117780152</v>
      </c>
      <c r="B34" s="15">
        <f t="shared" si="0"/>
        <v>19</v>
      </c>
      <c r="C34" s="5">
        <v>3</v>
      </c>
      <c r="D34" s="5">
        <v>1</v>
      </c>
      <c r="E34" s="5">
        <v>0</v>
      </c>
      <c r="F34" s="5">
        <v>0</v>
      </c>
      <c r="G34" s="5">
        <v>1</v>
      </c>
      <c r="H34" s="5">
        <v>3</v>
      </c>
      <c r="I34" s="5">
        <v>0</v>
      </c>
      <c r="J34" s="5">
        <v>0</v>
      </c>
      <c r="K34" s="5">
        <v>0</v>
      </c>
      <c r="L34" s="5">
        <v>1</v>
      </c>
      <c r="M34" s="5">
        <v>2</v>
      </c>
      <c r="N34" s="5">
        <v>0</v>
      </c>
      <c r="O34" s="5">
        <v>0</v>
      </c>
      <c r="P34" s="5">
        <v>0</v>
      </c>
      <c r="Q34" s="5">
        <v>0</v>
      </c>
      <c r="R34" s="5">
        <v>2</v>
      </c>
      <c r="S34" s="5">
        <v>0</v>
      </c>
      <c r="T34" s="5">
        <v>0</v>
      </c>
      <c r="U34" s="5">
        <v>2</v>
      </c>
      <c r="V34" s="5">
        <v>0</v>
      </c>
      <c r="W34" s="5">
        <v>4</v>
      </c>
      <c r="X34" s="5">
        <v>0</v>
      </c>
      <c r="Y34" s="5">
        <v>0</v>
      </c>
      <c r="Z34" s="5">
        <v>0</v>
      </c>
    </row>
    <row r="35" spans="1:26" ht="15" customHeight="1">
      <c r="A35" s="15" t="str">
        <f>"642117780157"</f>
        <v>642117780157</v>
      </c>
      <c r="B35" s="15">
        <f t="shared" si="0"/>
        <v>16</v>
      </c>
      <c r="C35" s="5">
        <v>3</v>
      </c>
      <c r="D35" s="5">
        <v>1</v>
      </c>
      <c r="E35" s="5">
        <v>0</v>
      </c>
      <c r="F35" s="5">
        <v>0</v>
      </c>
      <c r="G35" s="5">
        <v>1</v>
      </c>
      <c r="H35" s="5">
        <v>3</v>
      </c>
      <c r="I35" s="5">
        <v>0</v>
      </c>
      <c r="J35" s="5">
        <v>0</v>
      </c>
      <c r="K35" s="5">
        <v>0</v>
      </c>
      <c r="L35" s="5">
        <v>1</v>
      </c>
      <c r="M35" s="5">
        <v>2</v>
      </c>
      <c r="N35" s="5">
        <v>0</v>
      </c>
      <c r="O35" s="5">
        <v>0</v>
      </c>
      <c r="P35" s="5">
        <v>0</v>
      </c>
      <c r="Q35" s="5">
        <v>1</v>
      </c>
      <c r="R35" s="5">
        <v>0</v>
      </c>
      <c r="S35" s="5">
        <v>0</v>
      </c>
      <c r="T35" s="5">
        <v>0</v>
      </c>
      <c r="U35" s="5">
        <v>2</v>
      </c>
      <c r="V35" s="5">
        <v>0</v>
      </c>
      <c r="W35" s="5">
        <v>0</v>
      </c>
      <c r="X35" s="5">
        <v>0</v>
      </c>
      <c r="Y35" s="5">
        <v>2</v>
      </c>
      <c r="Z35" s="5">
        <v>0</v>
      </c>
    </row>
    <row r="36" spans="1:26" ht="15" customHeight="1">
      <c r="A36" s="15" t="str">
        <f>"642117780143"</f>
        <v>642117780143</v>
      </c>
      <c r="B36" s="15">
        <f t="shared" si="0"/>
        <v>15</v>
      </c>
      <c r="C36" s="5">
        <v>3</v>
      </c>
      <c r="D36" s="5">
        <v>1</v>
      </c>
      <c r="E36" s="5">
        <v>0</v>
      </c>
      <c r="F36" s="5">
        <v>0</v>
      </c>
      <c r="G36" s="5">
        <v>1</v>
      </c>
      <c r="H36" s="5">
        <v>0</v>
      </c>
      <c r="I36" s="5">
        <v>2</v>
      </c>
      <c r="J36" s="5">
        <v>0</v>
      </c>
      <c r="K36" s="5">
        <v>0</v>
      </c>
      <c r="L36" s="5">
        <v>1</v>
      </c>
      <c r="M36" s="5">
        <v>0</v>
      </c>
      <c r="N36" s="5">
        <v>1</v>
      </c>
      <c r="O36" s="5">
        <v>0</v>
      </c>
      <c r="P36" s="5">
        <v>0</v>
      </c>
      <c r="Q36" s="5">
        <v>0</v>
      </c>
      <c r="R36" s="5">
        <v>2</v>
      </c>
      <c r="S36" s="5">
        <v>0</v>
      </c>
      <c r="T36" s="5">
        <v>0</v>
      </c>
      <c r="U36" s="5">
        <v>2</v>
      </c>
      <c r="V36" s="5">
        <v>0</v>
      </c>
      <c r="W36" s="5">
        <v>0</v>
      </c>
      <c r="X36" s="5">
        <v>0</v>
      </c>
      <c r="Y36" s="5">
        <v>2</v>
      </c>
      <c r="Z36" s="5">
        <v>0</v>
      </c>
    </row>
    <row r="37" spans="1:26" ht="15" customHeight="1">
      <c r="A37" s="15" t="str">
        <f>"642117780146"</f>
        <v>642117780146</v>
      </c>
      <c r="B37" s="15">
        <f t="shared" si="0"/>
        <v>13</v>
      </c>
      <c r="C37" s="5">
        <v>3</v>
      </c>
      <c r="D37" s="5">
        <v>1</v>
      </c>
      <c r="E37" s="5">
        <v>0</v>
      </c>
      <c r="F37" s="5">
        <v>1</v>
      </c>
      <c r="G37" s="5">
        <v>0</v>
      </c>
      <c r="H37" s="5">
        <v>0</v>
      </c>
      <c r="I37" s="5">
        <v>2</v>
      </c>
      <c r="J37" s="5">
        <v>0</v>
      </c>
      <c r="K37" s="5">
        <v>0</v>
      </c>
      <c r="L37" s="5">
        <v>0</v>
      </c>
      <c r="M37" s="5">
        <v>0</v>
      </c>
      <c r="N37" s="5">
        <v>0</v>
      </c>
      <c r="O37" s="5">
        <v>0</v>
      </c>
      <c r="P37" s="5">
        <v>1</v>
      </c>
      <c r="Q37" s="5">
        <v>0</v>
      </c>
      <c r="R37" s="5">
        <v>2</v>
      </c>
      <c r="S37" s="5">
        <v>0</v>
      </c>
      <c r="T37" s="5">
        <v>0</v>
      </c>
      <c r="U37" s="5">
        <v>2</v>
      </c>
      <c r="V37" s="5">
        <v>0</v>
      </c>
      <c r="W37" s="5">
        <v>0</v>
      </c>
      <c r="X37" s="5">
        <v>0</v>
      </c>
      <c r="Y37" s="5">
        <v>0</v>
      </c>
      <c r="Z37" s="5">
        <v>1</v>
      </c>
    </row>
    <row r="38" spans="1:26" ht="15" customHeight="1">
      <c r="A38" s="15" t="str">
        <f>"642117780151"</f>
        <v>642117780151</v>
      </c>
      <c r="B38" s="15">
        <f t="shared" si="0"/>
        <v>14</v>
      </c>
      <c r="C38" s="5">
        <v>0</v>
      </c>
      <c r="D38" s="5">
        <v>0</v>
      </c>
      <c r="E38" s="5">
        <v>0</v>
      </c>
      <c r="F38" s="5">
        <v>1</v>
      </c>
      <c r="G38" s="5">
        <v>0</v>
      </c>
      <c r="H38" s="5">
        <v>0</v>
      </c>
      <c r="I38" s="5">
        <v>2</v>
      </c>
      <c r="J38" s="5">
        <v>0</v>
      </c>
      <c r="K38" s="5">
        <v>0</v>
      </c>
      <c r="L38" s="5">
        <v>1</v>
      </c>
      <c r="M38" s="5">
        <v>0</v>
      </c>
      <c r="N38" s="5">
        <v>1</v>
      </c>
      <c r="O38" s="5">
        <v>0</v>
      </c>
      <c r="P38" s="5">
        <v>0</v>
      </c>
      <c r="Q38" s="5">
        <v>0</v>
      </c>
      <c r="R38" s="5">
        <v>0</v>
      </c>
      <c r="S38" s="5">
        <v>3</v>
      </c>
      <c r="T38" s="5">
        <v>3</v>
      </c>
      <c r="U38" s="5">
        <v>2</v>
      </c>
      <c r="V38" s="5">
        <v>0</v>
      </c>
      <c r="W38" s="5">
        <v>0</v>
      </c>
      <c r="X38" s="5">
        <v>0</v>
      </c>
      <c r="Y38" s="5">
        <v>0</v>
      </c>
      <c r="Z38" s="5">
        <v>1</v>
      </c>
    </row>
    <row r="39" spans="1:26" ht="15" customHeight="1">
      <c r="A39" s="15" t="str">
        <f>"642117780140"</f>
        <v>642117780140</v>
      </c>
      <c r="B39" s="15">
        <f t="shared" si="0"/>
        <v>12</v>
      </c>
      <c r="C39" s="5">
        <v>3</v>
      </c>
      <c r="D39" s="5">
        <v>1</v>
      </c>
      <c r="E39" s="5">
        <v>0</v>
      </c>
      <c r="F39" s="5">
        <v>0</v>
      </c>
      <c r="G39" s="5">
        <v>0</v>
      </c>
      <c r="H39" s="5">
        <v>3</v>
      </c>
      <c r="I39" s="5">
        <v>0</v>
      </c>
      <c r="J39" s="5">
        <v>0</v>
      </c>
      <c r="K39" s="5">
        <v>0</v>
      </c>
      <c r="L39" s="5">
        <v>1</v>
      </c>
      <c r="M39" s="5">
        <v>0</v>
      </c>
      <c r="N39" s="5">
        <v>0</v>
      </c>
      <c r="O39" s="5">
        <v>0</v>
      </c>
      <c r="P39" s="5">
        <v>0</v>
      </c>
      <c r="Q39" s="5">
        <v>1</v>
      </c>
      <c r="R39" s="5">
        <v>0</v>
      </c>
      <c r="S39" s="5">
        <v>0</v>
      </c>
      <c r="T39" s="5">
        <v>0</v>
      </c>
      <c r="U39" s="5">
        <v>2</v>
      </c>
      <c r="V39" s="5">
        <v>0</v>
      </c>
      <c r="W39" s="5">
        <v>0</v>
      </c>
      <c r="X39" s="5">
        <v>0</v>
      </c>
      <c r="Y39" s="5">
        <v>0</v>
      </c>
      <c r="Z39" s="5">
        <v>1</v>
      </c>
    </row>
    <row r="40" spans="1:26" ht="15" customHeight="1">
      <c r="A40" s="15" t="str">
        <f>"642117780149"</f>
        <v>642117780149</v>
      </c>
      <c r="B40" s="15">
        <f t="shared" si="0"/>
        <v>18</v>
      </c>
      <c r="C40" s="5">
        <v>3</v>
      </c>
      <c r="D40" s="5">
        <v>1</v>
      </c>
      <c r="E40" s="5">
        <v>0</v>
      </c>
      <c r="F40" s="5">
        <v>0</v>
      </c>
      <c r="G40" s="5">
        <v>1</v>
      </c>
      <c r="H40" s="5">
        <v>3</v>
      </c>
      <c r="I40" s="5">
        <v>0</v>
      </c>
      <c r="J40" s="5">
        <v>0</v>
      </c>
      <c r="K40" s="5">
        <v>0</v>
      </c>
      <c r="L40" s="5">
        <v>1</v>
      </c>
      <c r="M40" s="5">
        <v>2</v>
      </c>
      <c r="N40" s="5">
        <v>0</v>
      </c>
      <c r="O40" s="5">
        <v>0</v>
      </c>
      <c r="P40" s="5">
        <v>1</v>
      </c>
      <c r="Q40" s="5">
        <v>0</v>
      </c>
      <c r="R40" s="5">
        <v>2</v>
      </c>
      <c r="S40" s="5">
        <v>0</v>
      </c>
      <c r="T40" s="5">
        <v>0</v>
      </c>
      <c r="U40" s="5">
        <v>2</v>
      </c>
      <c r="V40" s="5">
        <v>0</v>
      </c>
      <c r="W40" s="5">
        <v>0</v>
      </c>
      <c r="X40" s="5">
        <v>0</v>
      </c>
      <c r="Y40" s="5">
        <v>2</v>
      </c>
      <c r="Z40" s="5">
        <v>0</v>
      </c>
    </row>
    <row r="41" spans="1:26" ht="15" customHeight="1">
      <c r="A41" s="15" t="str">
        <f>"642117780155"</f>
        <v>642117780155</v>
      </c>
      <c r="B41" s="15">
        <f t="shared" si="0"/>
        <v>16</v>
      </c>
      <c r="C41" s="5">
        <v>3</v>
      </c>
      <c r="D41" s="5">
        <v>0</v>
      </c>
      <c r="E41" s="5">
        <v>0</v>
      </c>
      <c r="F41" s="5">
        <v>0</v>
      </c>
      <c r="G41" s="5">
        <v>1</v>
      </c>
      <c r="H41" s="5">
        <v>0</v>
      </c>
      <c r="I41" s="5">
        <v>2</v>
      </c>
      <c r="J41" s="5">
        <v>0</v>
      </c>
      <c r="K41" s="5">
        <v>0</v>
      </c>
      <c r="L41" s="5">
        <v>1</v>
      </c>
      <c r="M41" s="5">
        <v>2</v>
      </c>
      <c r="N41" s="5">
        <v>1</v>
      </c>
      <c r="O41" s="5">
        <v>0</v>
      </c>
      <c r="P41" s="5">
        <v>0</v>
      </c>
      <c r="Q41" s="5">
        <v>0</v>
      </c>
      <c r="R41" s="5">
        <v>2</v>
      </c>
      <c r="S41" s="5">
        <v>0</v>
      </c>
      <c r="T41" s="5">
        <v>0</v>
      </c>
      <c r="U41" s="5">
        <v>2</v>
      </c>
      <c r="V41" s="5">
        <v>0</v>
      </c>
      <c r="W41" s="5">
        <v>0</v>
      </c>
      <c r="X41" s="5">
        <v>0</v>
      </c>
      <c r="Y41" s="5">
        <v>2</v>
      </c>
      <c r="Z41" s="5">
        <v>0</v>
      </c>
    </row>
    <row r="42" spans="1:26" ht="15">
      <c r="A42" s="30"/>
      <c r="B42" s="31"/>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 ht="15">
      <c r="A43" s="21"/>
      <c r="B43"/>
    </row>
    <row r="44" ht="15">
      <c r="A44" s="21"/>
    </row>
    <row r="45" ht="15">
      <c r="A45" s="21"/>
    </row>
    <row r="46" ht="15">
      <c r="A46" s="21"/>
    </row>
  </sheetData>
  <sheetProtection/>
  <mergeCells count="10">
    <mergeCell ref="A7:S7"/>
    <mergeCell ref="L8:M8"/>
    <mergeCell ref="U8:V8"/>
    <mergeCell ref="W8:Z8"/>
    <mergeCell ref="A2:U2"/>
    <mergeCell ref="A4:V4"/>
    <mergeCell ref="A6:V6"/>
    <mergeCell ref="O8:P8"/>
    <mergeCell ref="Q8:S8"/>
    <mergeCell ref="C8:K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Siiri Järvesaar</dc:creator>
  <cp:keywords/>
  <dc:description/>
  <cp:lastModifiedBy>Bella Stenov</cp:lastModifiedBy>
  <dcterms:created xsi:type="dcterms:W3CDTF">2015-06-04T06:59:28Z</dcterms:created>
  <dcterms:modified xsi:type="dcterms:W3CDTF">2017-10-18T09:56:36Z</dcterms:modified>
  <cp:category/>
  <cp:version/>
  <cp:contentType/>
  <cp:contentStatus/>
</cp:coreProperties>
</file>